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<sst xmlns="http://schemas.openxmlformats.org/spreadsheetml/2006/main" count="422" uniqueCount="195">
  <si>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</si>
  <si>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</si>
  <si>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</si>
  <si>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 грошовій формі, 
тис.грн.</t>
  </si>
  <si>
    <t>В натуральній формі (товари і послуги), тис.грн.</t>
  </si>
  <si>
    <t>Перелік товарів і послуг в натуральній формі</t>
  </si>
  <si>
    <t>Всього отримано благодійних пожертв, 
тис.грн.</t>
  </si>
  <si>
    <t xml:space="preserve">Використання закладом охорони здоров'я благодійних пожертв, отриаманих у грошовій  та натуральній (товари і послуги) формі </t>
  </si>
  <si>
    <t>Напрямки використання у грошовій формі (стаття витрат)</t>
  </si>
  <si>
    <t>Сума, 
тис.грн.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</si>
  <si>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</si>
  <si>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
тис.грн.</t>
  </si>
  <si>
    <t>І
 квартал</t>
  </si>
  <si>
    <t>х</t>
  </si>
  <si>
    <t>Таран С.І.</t>
  </si>
  <si>
    <t>медикаменти</t>
  </si>
  <si>
    <t>МФДХ</t>
  </si>
  <si>
    <t>мед.товари</t>
  </si>
  <si>
    <t>Бойко В.В.</t>
  </si>
  <si>
    <t>медикаменти, мед.товари</t>
  </si>
  <si>
    <t>Aktion "Gemeinsam helfen fuf den Fildern e.V"</t>
  </si>
  <si>
    <t>Дубовик В.А.</t>
  </si>
  <si>
    <t>мед.інструментарій</t>
  </si>
  <si>
    <t>Гринь І.М.</t>
  </si>
  <si>
    <t>мед.обладнання</t>
  </si>
  <si>
    <t>Пастор церкви "Світло життя" Лаптєв Д.А.</t>
  </si>
  <si>
    <t>Закора Т.А.</t>
  </si>
  <si>
    <t>елект.товари</t>
  </si>
  <si>
    <t xml:space="preserve">олива </t>
  </si>
  <si>
    <t>Славко В.І.</t>
  </si>
  <si>
    <t>госп.товари</t>
  </si>
  <si>
    <t>Пономаренко В.В.</t>
  </si>
  <si>
    <t>металопластикове вікно</t>
  </si>
  <si>
    <t>Одарюк А.В.</t>
  </si>
  <si>
    <t>сантех.товари</t>
  </si>
  <si>
    <t>Нікозять Д.В.</t>
  </si>
  <si>
    <t>Полтавська ОО ТЧХУ</t>
  </si>
  <si>
    <t>новорічні подарунки</t>
  </si>
  <si>
    <t>Шакшуєвим О.А.</t>
  </si>
  <si>
    <t>канцтовари</t>
  </si>
  <si>
    <t>Тараненко А.А.</t>
  </si>
  <si>
    <t>отримання послуг</t>
  </si>
  <si>
    <t>Разом за життя</t>
  </si>
  <si>
    <t>Дігтяр А.М.</t>
  </si>
  <si>
    <t>Рогва В.М.</t>
  </si>
  <si>
    <t>медикаменти та мед.обладнання</t>
  </si>
  <si>
    <t>Терещенко В.І.</t>
  </si>
  <si>
    <t>Овчаренко С.П.</t>
  </si>
  <si>
    <t>пожежний інвентар</t>
  </si>
  <si>
    <t>Зінченко В.Д.</t>
  </si>
  <si>
    <t>Шартело О.А.</t>
  </si>
  <si>
    <t>елект., сантех. товари</t>
  </si>
  <si>
    <t>Руденко Н.Ф.</t>
  </si>
  <si>
    <t>Гут О.І.</t>
  </si>
  <si>
    <t>миючі засоби</t>
  </si>
  <si>
    <t>Каплонський М.І.</t>
  </si>
  <si>
    <t>мопи</t>
  </si>
  <si>
    <t>Кравченко К.Р.</t>
  </si>
  <si>
    <t>Лазебна М.П.</t>
  </si>
  <si>
    <t>шафа для зберіг.харч.</t>
  </si>
  <si>
    <t>Сорока В.І.</t>
  </si>
  <si>
    <t>жалюзі</t>
  </si>
  <si>
    <t>Іванов О.П.</t>
  </si>
  <si>
    <t>спортивний інвентар</t>
  </si>
  <si>
    <t>Ларіонова Л.М.</t>
  </si>
  <si>
    <t>госп., елект.товари</t>
  </si>
  <si>
    <t>Шепітько О.П.</t>
  </si>
  <si>
    <t>офісн.інвент.</t>
  </si>
  <si>
    <t>Слобожан Т.І.</t>
  </si>
  <si>
    <t>господ.інвентар</t>
  </si>
  <si>
    <r>
      <rPr>
        <b/>
        <sz val="14"/>
        <color indexed="8"/>
        <rFont val="Times New Roman"/>
        <family val="1"/>
      </rPr>
      <t xml:space="preserve">                                                               </t>
    </r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Calibri"/>
        <family val="2"/>
      </rPr>
      <t xml:space="preserve">
</t>
    </r>
  </si>
  <si>
    <t xml:space="preserve"> найменування закладу охорони здоров'я</t>
  </si>
  <si>
    <t>ТОВ "Полімер"</t>
  </si>
  <si>
    <t>ТОВ "Торговый дом Запорная арматура"</t>
  </si>
  <si>
    <t>БО "БФ Підтримки дитячих онкологічних установ"</t>
  </si>
  <si>
    <t>ТОВ "Смарті фемілі"</t>
  </si>
  <si>
    <t>дитяче харчування</t>
  </si>
  <si>
    <t>госп.товари, інвентар, миючі засоби</t>
  </si>
  <si>
    <t>Тричеліб В.І.</t>
  </si>
  <si>
    <t>Руденко Ю.Г.</t>
  </si>
  <si>
    <t>Стародубцевим П.О.</t>
  </si>
  <si>
    <t>Хоменко В.І.</t>
  </si>
  <si>
    <t>сантех.товари,світильники</t>
  </si>
  <si>
    <t>Іваненко О.І.</t>
  </si>
  <si>
    <t>канцтовари, миючі засоби</t>
  </si>
  <si>
    <t>Передерій Ю.П.</t>
  </si>
  <si>
    <t>килим, покривало, контейнер</t>
  </si>
  <si>
    <t>Глуховець І.М.</t>
  </si>
  <si>
    <t>госп.товари, відра педальні</t>
  </si>
  <si>
    <t>БО "ВБФ "Допомагати просто"</t>
  </si>
  <si>
    <t>Касьянова С.М.</t>
  </si>
  <si>
    <t>термометри</t>
  </si>
  <si>
    <t>Проскурня А.О.</t>
  </si>
  <si>
    <t>Рожнова С.Г.</t>
  </si>
  <si>
    <t>Обихвост Т.М.</t>
  </si>
  <si>
    <t>Лук'янець Н.Ф.</t>
  </si>
  <si>
    <t>Іваніна О.М.</t>
  </si>
  <si>
    <t>ІІ квартал</t>
  </si>
  <si>
    <t>Рида О.А.</t>
  </si>
  <si>
    <t>сантех.товар, тумба-умив.</t>
  </si>
  <si>
    <t>Ткаченко К.Р.</t>
  </si>
  <si>
    <t>Береза О.Я.</t>
  </si>
  <si>
    <t>БО "БФ "КОЛО"</t>
  </si>
  <si>
    <t>Бредун В.П.</t>
  </si>
  <si>
    <t>ПСП "Орач"</t>
  </si>
  <si>
    <t>продукти харчування</t>
  </si>
  <si>
    <t>С/Г ВК "Батьківщина"</t>
  </si>
  <si>
    <t>БО "БФ "СВІЧАДО"</t>
  </si>
  <si>
    <t>Малікова В.В.</t>
  </si>
  <si>
    <t>БФ "Таблеточки"</t>
  </si>
  <si>
    <t xml:space="preserve">медикаменти </t>
  </si>
  <si>
    <t>Межиновський А.Г.</t>
  </si>
  <si>
    <t>ГО "Рідне село, рідний край"</t>
  </si>
  <si>
    <t>мед.меблі</t>
  </si>
  <si>
    <t>госп.товари, канцтовари</t>
  </si>
  <si>
    <t>Яструб І.І.</t>
  </si>
  <si>
    <t>Погоріла С.І.</t>
  </si>
  <si>
    <t>Мороз В.І.</t>
  </si>
  <si>
    <t>Глушко О.І.</t>
  </si>
  <si>
    <t>БО "Лікарняна каса"</t>
  </si>
  <si>
    <t>медикаменти, вироб.мед.призн.</t>
  </si>
  <si>
    <t>вироб.мед.призн.</t>
  </si>
  <si>
    <t>Литвин Н.В.</t>
  </si>
  <si>
    <t>Горбаченко С.В.</t>
  </si>
  <si>
    <t>Бородуліна О.І.</t>
  </si>
  <si>
    <t>Роланд Г.К.</t>
  </si>
  <si>
    <t>Литвиненко А.О.</t>
  </si>
  <si>
    <t>Бл.кошти для ендокринологічного в-ня</t>
  </si>
  <si>
    <t>Малєбін Р.О.</t>
  </si>
  <si>
    <t>мед. обладнання</t>
  </si>
  <si>
    <t>БФ "Діти проти раку"</t>
  </si>
  <si>
    <t>Крюкова Ю.С.</t>
  </si>
  <si>
    <t>бланки</t>
  </si>
  <si>
    <t>Коваленко О.М.</t>
  </si>
  <si>
    <t xml:space="preserve">Бутко А.А. </t>
  </si>
  <si>
    <t>Куценко В.А.</t>
  </si>
  <si>
    <t>господ.товари, канцтовари</t>
  </si>
  <si>
    <t>стіл, стільці</t>
  </si>
  <si>
    <t>Кучеренко В.І.</t>
  </si>
  <si>
    <t>канцелярські книги</t>
  </si>
  <si>
    <t>ВБФ "Допомагати просто"</t>
  </si>
  <si>
    <t>ВБФ "Серце до Серця"</t>
  </si>
  <si>
    <t>БФ "Велике серце милосердя"</t>
  </si>
  <si>
    <t>монітор пацієнта</t>
  </si>
  <si>
    <t>медичне обладнання</t>
  </si>
  <si>
    <r>
      <t xml:space="preserve">Додаток
до наказу МОЗ 
від </t>
    </r>
    <r>
      <rPr>
        <u val="single"/>
        <sz val="12"/>
        <color indexed="8"/>
        <rFont val="Times New Roman"/>
        <family val="1"/>
      </rPr>
      <t xml:space="preserve"> 25.07.2017  </t>
    </r>
    <r>
      <rPr>
        <sz val="12"/>
        <color indexed="8"/>
        <rFont val="Times New Roman"/>
        <family val="1"/>
      </rPr>
      <t>№</t>
    </r>
    <r>
      <rPr>
        <u val="single"/>
        <sz val="12"/>
        <color indexed="8"/>
        <rFont val="Times New Roman"/>
        <family val="1"/>
      </rPr>
      <t xml:space="preserve">   848  </t>
    </r>
  </si>
  <si>
    <t>Виконавець: Мелашенко Н.А., 68-74-21</t>
  </si>
  <si>
    <r>
      <rPr>
        <b/>
        <sz val="16"/>
        <color indexed="8"/>
        <rFont val="Calibri"/>
        <family val="2"/>
      </rPr>
      <t>ІНФОРМАЦІЯ
про  надходження і використання благодійних пожертв від фізичних та юридичних осіб</t>
    </r>
    <r>
      <rPr>
        <sz val="11"/>
        <color indexed="8"/>
        <rFont val="Calibri"/>
        <family val="2"/>
      </rPr>
      <t xml:space="preserve">
         </t>
    </r>
    <r>
      <rPr>
        <u val="single"/>
        <sz val="16"/>
        <color indexed="8"/>
        <rFont val="Calibri"/>
        <family val="2"/>
      </rPr>
      <t xml:space="preserve">            Дитяча міська клінічна лікарня      за  І - ІІI   квартал  2018  року               </t>
    </r>
    <r>
      <rPr>
        <sz val="11"/>
        <color indexed="8"/>
        <rFont val="Calibri"/>
        <family val="2"/>
      </rPr>
      <t xml:space="preserve">   
            </t>
    </r>
  </si>
  <si>
    <t>III         квартал</t>
  </si>
  <si>
    <t>Всього за І - ІІI квартал</t>
  </si>
  <si>
    <t>Чорна М.М.</t>
  </si>
  <si>
    <t>Підпала Ю.І.</t>
  </si>
  <si>
    <t>Федорова В.В</t>
  </si>
  <si>
    <t>меблі</t>
  </si>
  <si>
    <t>миючі засоби, госп.товари</t>
  </si>
  <si>
    <t>Омельяненко С.П.</t>
  </si>
  <si>
    <t>сантехн. та господ.товари</t>
  </si>
  <si>
    <t>Абрамова О.В.</t>
  </si>
  <si>
    <t>Чорний О.П.</t>
  </si>
  <si>
    <t>електр.товари</t>
  </si>
  <si>
    <t>Тіщенко В.В.</t>
  </si>
  <si>
    <t>Цвіренко С.М.</t>
  </si>
  <si>
    <t>Шиян А.І.</t>
  </si>
  <si>
    <t>Кнюх І.І.</t>
  </si>
  <si>
    <t>пральний порошок</t>
  </si>
  <si>
    <t>ПП Міцюра О.І.</t>
  </si>
  <si>
    <t>комп'ютерна техніка</t>
  </si>
  <si>
    <t>коврик гумовий діелектричний</t>
  </si>
  <si>
    <t>сантехн. товари</t>
  </si>
  <si>
    <t>Остапчук М.І.</t>
  </si>
  <si>
    <t>канцтовари, сантехн.товари</t>
  </si>
  <si>
    <t>будівельні, господ.товари</t>
  </si>
  <si>
    <t>ФОП Печеник Л.Г.</t>
  </si>
  <si>
    <t>Великодворський Д.О.</t>
  </si>
  <si>
    <t>Ященко Т.М.</t>
  </si>
  <si>
    <t>електротовари</t>
  </si>
  <si>
    <t>ПП Межиковський А.Г.</t>
  </si>
  <si>
    <t>Логвиненко К.В.</t>
  </si>
  <si>
    <t>візок медичний</t>
  </si>
  <si>
    <t>Лисенко Я.Ю.</t>
  </si>
  <si>
    <t>Кривохижа І.М.</t>
  </si>
  <si>
    <t>Приходько В.І.</t>
  </si>
  <si>
    <t>Благод.кошти для від-ня</t>
  </si>
  <si>
    <t>Щербаков В.В.</t>
  </si>
  <si>
    <t>Пономаренко М.О.</t>
  </si>
  <si>
    <t>БО "Благодійний фонд Свічадо"</t>
  </si>
  <si>
    <t>сантехнічні товари</t>
  </si>
  <si>
    <t>Скляр Т.В.</t>
  </si>
  <si>
    <t>господарчі товари</t>
  </si>
  <si>
    <t>Васницька В.В.</t>
  </si>
  <si>
    <t>Супруненко Т.І.</t>
  </si>
  <si>
    <t>Позюмовський Ю.В.</t>
  </si>
  <si>
    <t>елекро-техніка</t>
  </si>
  <si>
    <t>електро-техніка</t>
  </si>
  <si>
    <t>Разуменко Ю.В.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</si>
</sst>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u val="single"/>
      <sz val="16"/>
      <color indexed="8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ck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="70" zoomScaleNormal="70" zoomScalePageLayoutView="0" workbookViewId="0" topLeftCell="A128">
      <selection activeCell="E178" sqref="E178"/>
    </sheetView>
  </sheetViews>
  <sheetFormatPr defaultColWidth="9.140625" defaultRowHeight="15"/>
  <cols>
    <col min="1" max="1" width="8.28125" style="0" customWidth="1"/>
    <col min="2" max="2" width="21.8515625" style="0" customWidth="1"/>
    <col min="3" max="3" width="10.57421875" style="0" customWidth="1"/>
    <col min="4" max="4" width="14.140625" style="0" customWidth="1"/>
    <col min="5" max="5" width="26.421875" style="0" customWidth="1"/>
    <col min="6" max="6" width="12.421875" style="0" customWidth="1"/>
    <col min="7" max="7" width="14.421875" style="0" customWidth="1"/>
    <col min="9" max="9" width="26.421875" style="0" customWidth="1"/>
    <col min="10" max="10" width="12.421875" style="0" bestFit="1" customWidth="1"/>
    <col min="11" max="11" width="15.421875" style="0" customWidth="1"/>
  </cols>
  <sheetData>
    <row r="1" spans="7:11" ht="15" customHeight="1">
      <c r="G1" s="57" t="s">
        <v>145</v>
      </c>
      <c r="H1" s="57"/>
      <c r="I1" s="57"/>
      <c r="J1" s="57"/>
      <c r="K1" s="57"/>
    </row>
    <row r="2" spans="7:11" ht="33.75" customHeight="1">
      <c r="G2" s="57"/>
      <c r="H2" s="57"/>
      <c r="I2" s="57"/>
      <c r="J2" s="57"/>
      <c r="K2" s="57"/>
    </row>
    <row r="4" spans="2:10" ht="15">
      <c r="B4" s="58" t="s">
        <v>147</v>
      </c>
      <c r="C4" s="59"/>
      <c r="D4" s="59"/>
      <c r="E4" s="59"/>
      <c r="F4" s="59"/>
      <c r="G4" s="59"/>
      <c r="H4" s="59"/>
      <c r="I4" s="59"/>
      <c r="J4" s="59"/>
    </row>
    <row r="5" spans="2:10" ht="48.75" customHeight="1">
      <c r="B5" s="59"/>
      <c r="C5" s="59"/>
      <c r="D5" s="59"/>
      <c r="E5" s="59"/>
      <c r="F5" s="59"/>
      <c r="G5" s="59"/>
      <c r="H5" s="59"/>
      <c r="I5" s="59"/>
      <c r="J5" s="59"/>
    </row>
    <row r="6" spans="2:10" ht="15" customHeight="1">
      <c r="B6" s="14" t="s">
        <v>70</v>
      </c>
      <c r="C6" s="15"/>
      <c r="D6" s="66" t="s">
        <v>71</v>
      </c>
      <c r="E6" s="66"/>
      <c r="F6" s="15"/>
      <c r="G6" s="15"/>
      <c r="H6" s="15"/>
      <c r="I6" s="15"/>
      <c r="J6" s="15"/>
    </row>
    <row r="7" spans="2:10" ht="21.75" customHeight="1">
      <c r="B7" s="15"/>
      <c r="C7" s="15"/>
      <c r="D7" s="15"/>
      <c r="E7" s="15"/>
      <c r="F7" s="15"/>
      <c r="G7" s="15"/>
      <c r="H7" s="15"/>
      <c r="I7" s="15"/>
      <c r="J7" s="15"/>
    </row>
    <row r="9" spans="1:11" ht="48" customHeight="1">
      <c r="A9" s="60" t="s">
        <v>0</v>
      </c>
      <c r="B9" s="53" t="s">
        <v>1</v>
      </c>
      <c r="C9" s="63" t="s">
        <v>2</v>
      </c>
      <c r="D9" s="64"/>
      <c r="E9" s="65"/>
      <c r="F9" s="53" t="s">
        <v>6</v>
      </c>
      <c r="G9" s="63" t="s">
        <v>7</v>
      </c>
      <c r="H9" s="64"/>
      <c r="I9" s="64"/>
      <c r="J9" s="65"/>
      <c r="K9" s="53" t="s">
        <v>11</v>
      </c>
    </row>
    <row r="10" spans="1:11" ht="125.25" customHeight="1">
      <c r="A10" s="61"/>
      <c r="B10" s="62"/>
      <c r="C10" s="3" t="s">
        <v>3</v>
      </c>
      <c r="D10" s="3" t="s">
        <v>4</v>
      </c>
      <c r="E10" s="3" t="s">
        <v>5</v>
      </c>
      <c r="F10" s="61"/>
      <c r="G10" s="3" t="s">
        <v>8</v>
      </c>
      <c r="H10" s="3" t="s">
        <v>9</v>
      </c>
      <c r="I10" s="3" t="s">
        <v>10</v>
      </c>
      <c r="J10" s="3" t="s">
        <v>9</v>
      </c>
      <c r="K10" s="61"/>
    </row>
    <row r="11" spans="1:11" ht="15" customHeight="1">
      <c r="A11" s="53" t="s">
        <v>12</v>
      </c>
      <c r="B11" s="1"/>
      <c r="C11" s="1"/>
      <c r="D11" s="1"/>
      <c r="E11" s="1"/>
      <c r="F11" s="5">
        <f>SUM(C161:D161)</f>
        <v>2570062.8299999996</v>
      </c>
      <c r="G11" s="1"/>
      <c r="H11" s="5"/>
      <c r="I11" s="5"/>
      <c r="J11" s="5"/>
      <c r="K11" s="5">
        <f>C161-H104</f>
        <v>0</v>
      </c>
    </row>
    <row r="12" spans="1:11" ht="47.25">
      <c r="A12" s="54"/>
      <c r="B12" s="7" t="s">
        <v>20</v>
      </c>
      <c r="C12" s="9"/>
      <c r="D12" s="11">
        <f>289766.25+6600</f>
        <v>296366.25</v>
      </c>
      <c r="E12" s="8" t="s">
        <v>45</v>
      </c>
      <c r="F12" s="5"/>
      <c r="G12" s="18"/>
      <c r="H12" s="11"/>
      <c r="I12" s="8" t="s">
        <v>45</v>
      </c>
      <c r="J12" s="11">
        <f>289766.25+6600</f>
        <v>296366.25</v>
      </c>
      <c r="K12" s="5"/>
    </row>
    <row r="13" spans="1:11" ht="45">
      <c r="A13" s="54"/>
      <c r="B13" s="8" t="s">
        <v>74</v>
      </c>
      <c r="C13" s="9"/>
      <c r="D13" s="11">
        <f>13570.28+14192.98</f>
        <v>27763.260000000002</v>
      </c>
      <c r="E13" s="9" t="s">
        <v>15</v>
      </c>
      <c r="F13" s="5"/>
      <c r="G13" s="1"/>
      <c r="H13" s="5"/>
      <c r="I13" s="9" t="s">
        <v>15</v>
      </c>
      <c r="J13" s="11">
        <f>13570.28+14192.98</f>
        <v>27763.260000000002</v>
      </c>
      <c r="K13" s="5"/>
    </row>
    <row r="14" spans="1:11" ht="30">
      <c r="A14" s="54"/>
      <c r="B14" s="8" t="s">
        <v>89</v>
      </c>
      <c r="C14" s="9"/>
      <c r="D14" s="11">
        <f>32021.03</f>
        <v>32021.03</v>
      </c>
      <c r="E14" s="9" t="s">
        <v>15</v>
      </c>
      <c r="F14" s="5"/>
      <c r="G14" s="1"/>
      <c r="H14" s="5"/>
      <c r="I14" s="9" t="s">
        <v>15</v>
      </c>
      <c r="J14" s="11">
        <f>32021.03</f>
        <v>32021.03</v>
      </c>
      <c r="K14" s="5"/>
    </row>
    <row r="15" spans="1:11" ht="15">
      <c r="A15" s="54"/>
      <c r="B15" s="8" t="s">
        <v>18</v>
      </c>
      <c r="C15" s="9"/>
      <c r="D15" s="11">
        <f>3128.75+4911.75+5169.5+1785</f>
        <v>14995</v>
      </c>
      <c r="E15" s="10" t="s">
        <v>19</v>
      </c>
      <c r="F15" s="5"/>
      <c r="G15" s="1"/>
      <c r="H15" s="5"/>
      <c r="I15" s="10" t="s">
        <v>19</v>
      </c>
      <c r="J15" s="11">
        <f>3128.75+4911.75+5169.5+1785</f>
        <v>14995</v>
      </c>
      <c r="K15" s="5"/>
    </row>
    <row r="16" spans="1:11" ht="35.25" customHeight="1">
      <c r="A16" s="54"/>
      <c r="B16" s="8" t="s">
        <v>109</v>
      </c>
      <c r="C16" s="9"/>
      <c r="D16" s="11">
        <f>2757.6+287038.8+12600+78344.2+1223.72+6699</f>
        <v>388663.31999999995</v>
      </c>
      <c r="E16" s="9" t="s">
        <v>15</v>
      </c>
      <c r="F16" s="5"/>
      <c r="G16" s="1"/>
      <c r="H16" s="5"/>
      <c r="I16" s="9" t="s">
        <v>15</v>
      </c>
      <c r="J16" s="11">
        <f>2757.6+287038.8+12600+78344.2+1223.72+6699</f>
        <v>388663.31999999995</v>
      </c>
      <c r="K16" s="5"/>
    </row>
    <row r="17" spans="1:11" ht="15">
      <c r="A17" s="54"/>
      <c r="B17" s="8" t="s">
        <v>87</v>
      </c>
      <c r="C17" s="9"/>
      <c r="D17" s="11">
        <v>1114</v>
      </c>
      <c r="E17" s="9" t="s">
        <v>88</v>
      </c>
      <c r="F17" s="5"/>
      <c r="G17" s="1"/>
      <c r="H17" s="5"/>
      <c r="I17" s="9" t="s">
        <v>88</v>
      </c>
      <c r="J17" s="11">
        <v>1114</v>
      </c>
      <c r="K17" s="5"/>
    </row>
    <row r="18" spans="1:11" ht="15">
      <c r="A18" s="54"/>
      <c r="B18" s="8" t="s">
        <v>23</v>
      </c>
      <c r="C18" s="9"/>
      <c r="D18" s="11">
        <v>7854</v>
      </c>
      <c r="E18" s="9" t="s">
        <v>24</v>
      </c>
      <c r="F18" s="5"/>
      <c r="G18" s="1"/>
      <c r="H18" s="5"/>
      <c r="I18" s="9" t="s">
        <v>24</v>
      </c>
      <c r="J18" s="11">
        <v>7854</v>
      </c>
      <c r="K18" s="5"/>
    </row>
    <row r="19" spans="1:11" ht="15">
      <c r="A19" s="54"/>
      <c r="B19" s="8" t="s">
        <v>53</v>
      </c>
      <c r="C19" s="9"/>
      <c r="D19" s="11">
        <v>149.17</v>
      </c>
      <c r="E19" s="9" t="s">
        <v>54</v>
      </c>
      <c r="F19" s="5"/>
      <c r="G19" s="1"/>
      <c r="H19" s="5"/>
      <c r="I19" s="9" t="s">
        <v>54</v>
      </c>
      <c r="J19" s="11">
        <v>149.17</v>
      </c>
      <c r="K19" s="5"/>
    </row>
    <row r="20" spans="1:11" ht="15">
      <c r="A20" s="54"/>
      <c r="B20" s="8" t="s">
        <v>21</v>
      </c>
      <c r="C20" s="9"/>
      <c r="D20" s="11">
        <v>1507</v>
      </c>
      <c r="E20" s="9" t="s">
        <v>22</v>
      </c>
      <c r="F20" s="5"/>
      <c r="G20" s="1"/>
      <c r="H20" s="5"/>
      <c r="I20" s="9" t="s">
        <v>22</v>
      </c>
      <c r="J20" s="11">
        <v>1507</v>
      </c>
      <c r="K20" s="5"/>
    </row>
    <row r="21" spans="1:11" ht="15">
      <c r="A21" s="54"/>
      <c r="B21" s="8" t="s">
        <v>26</v>
      </c>
      <c r="C21" s="9"/>
      <c r="D21" s="11">
        <v>411.97</v>
      </c>
      <c r="E21" s="9" t="s">
        <v>27</v>
      </c>
      <c r="F21" s="5"/>
      <c r="G21" s="1"/>
      <c r="H21" s="5"/>
      <c r="I21" s="9" t="s">
        <v>27</v>
      </c>
      <c r="J21" s="11">
        <v>411.97</v>
      </c>
      <c r="K21" s="5"/>
    </row>
    <row r="22" spans="1:11" ht="15">
      <c r="A22" s="54"/>
      <c r="B22" s="8" t="s">
        <v>49</v>
      </c>
      <c r="C22" s="9"/>
      <c r="D22" s="11">
        <v>600</v>
      </c>
      <c r="E22" s="9" t="s">
        <v>39</v>
      </c>
      <c r="F22" s="5"/>
      <c r="G22" s="1"/>
      <c r="H22" s="5"/>
      <c r="I22" s="9" t="s">
        <v>39</v>
      </c>
      <c r="J22" s="11">
        <v>600</v>
      </c>
      <c r="K22" s="5"/>
    </row>
    <row r="23" spans="1:11" ht="20.25" customHeight="1">
      <c r="A23" s="54"/>
      <c r="B23" s="8" t="s">
        <v>83</v>
      </c>
      <c r="C23" s="9"/>
      <c r="D23" s="11">
        <v>1715</v>
      </c>
      <c r="E23" s="9" t="s">
        <v>84</v>
      </c>
      <c r="F23" s="5"/>
      <c r="G23" s="1"/>
      <c r="H23" s="5"/>
      <c r="I23" s="9" t="s">
        <v>84</v>
      </c>
      <c r="J23" s="11">
        <v>1715</v>
      </c>
      <c r="K23" s="5"/>
    </row>
    <row r="24" spans="1:11" ht="15">
      <c r="A24" s="54"/>
      <c r="B24" s="8" t="s">
        <v>62</v>
      </c>
      <c r="C24" s="9"/>
      <c r="D24" s="11">
        <v>800</v>
      </c>
      <c r="E24" s="9" t="s">
        <v>63</v>
      </c>
      <c r="F24" s="5"/>
      <c r="G24" s="1"/>
      <c r="H24" s="5"/>
      <c r="I24" s="9" t="s">
        <v>63</v>
      </c>
      <c r="J24" s="11">
        <v>800</v>
      </c>
      <c r="K24" s="5"/>
    </row>
    <row r="25" spans="1:11" ht="15">
      <c r="A25" s="54"/>
      <c r="B25" s="8" t="s">
        <v>55</v>
      </c>
      <c r="C25" s="9"/>
      <c r="D25" s="11">
        <v>600</v>
      </c>
      <c r="E25" s="9" t="s">
        <v>56</v>
      </c>
      <c r="F25" s="5"/>
      <c r="G25" s="1"/>
      <c r="H25" s="5"/>
      <c r="I25" s="9" t="s">
        <v>56</v>
      </c>
      <c r="J25" s="11">
        <v>600</v>
      </c>
      <c r="K25" s="5"/>
    </row>
    <row r="26" spans="1:11" ht="15">
      <c r="A26" s="54"/>
      <c r="B26" s="8" t="s">
        <v>90</v>
      </c>
      <c r="C26" s="9"/>
      <c r="D26" s="11">
        <f>132</f>
        <v>132</v>
      </c>
      <c r="E26" s="9" t="s">
        <v>91</v>
      </c>
      <c r="F26" s="5"/>
      <c r="G26" s="1"/>
      <c r="H26" s="5"/>
      <c r="I26" s="9" t="s">
        <v>91</v>
      </c>
      <c r="J26" s="11">
        <f>132</f>
        <v>132</v>
      </c>
      <c r="K26" s="5"/>
    </row>
    <row r="27" spans="1:11" ht="15">
      <c r="A27" s="54"/>
      <c r="B27" s="8" t="s">
        <v>57</v>
      </c>
      <c r="C27" s="9"/>
      <c r="D27" s="11">
        <v>1010</v>
      </c>
      <c r="E27" s="9" t="s">
        <v>51</v>
      </c>
      <c r="F27" s="5"/>
      <c r="G27" s="1"/>
      <c r="H27" s="5"/>
      <c r="I27" s="9" t="s">
        <v>51</v>
      </c>
      <c r="J27" s="11">
        <v>1010</v>
      </c>
      <c r="K27" s="5"/>
    </row>
    <row r="28" spans="1:11" ht="15">
      <c r="A28" s="54"/>
      <c r="B28" s="8" t="s">
        <v>58</v>
      </c>
      <c r="C28" s="9"/>
      <c r="D28" s="11">
        <v>2500</v>
      </c>
      <c r="E28" s="9" t="s">
        <v>59</v>
      </c>
      <c r="F28" s="5"/>
      <c r="G28" s="1"/>
      <c r="H28" s="5"/>
      <c r="I28" s="9" t="s">
        <v>59</v>
      </c>
      <c r="J28" s="11">
        <v>2500</v>
      </c>
      <c r="K28" s="5"/>
    </row>
    <row r="29" spans="1:11" ht="15">
      <c r="A29" s="54"/>
      <c r="B29" s="8" t="s">
        <v>64</v>
      </c>
      <c r="C29" s="9"/>
      <c r="D29" s="11">
        <v>1028</v>
      </c>
      <c r="E29" s="9" t="s">
        <v>65</v>
      </c>
      <c r="F29" s="5"/>
      <c r="G29" s="1"/>
      <c r="H29" s="5"/>
      <c r="I29" s="9" t="s">
        <v>65</v>
      </c>
      <c r="J29" s="11">
        <v>1028</v>
      </c>
      <c r="K29" s="5"/>
    </row>
    <row r="30" spans="1:11" ht="15">
      <c r="A30" s="54"/>
      <c r="B30" s="8" t="s">
        <v>16</v>
      </c>
      <c r="C30" s="9"/>
      <c r="D30" s="11">
        <f>3164+177.89+3752.5+3238.14+1825.21+1671.36</f>
        <v>13829.099999999999</v>
      </c>
      <c r="E30" s="9" t="s">
        <v>17</v>
      </c>
      <c r="F30" s="5"/>
      <c r="G30" s="1"/>
      <c r="H30" s="5"/>
      <c r="I30" s="9" t="s">
        <v>17</v>
      </c>
      <c r="J30" s="11">
        <f>3164+177.89+3752.5+3238.14+1825.21+1671.36</f>
        <v>13829.099999999999</v>
      </c>
      <c r="K30" s="5"/>
    </row>
    <row r="31" spans="1:11" ht="15">
      <c r="A31" s="54"/>
      <c r="B31" s="8" t="s">
        <v>16</v>
      </c>
      <c r="C31" s="9"/>
      <c r="D31" s="11">
        <f>3122.14+522.9+708.64+101.6+925.61+186.85+186.85+97.03+920.83+412.84+394.07+51.91+24.47+51.91+105.88+74.09+52.01+382.82+401.05</f>
        <v>8723.5</v>
      </c>
      <c r="E31" s="9" t="s">
        <v>15</v>
      </c>
      <c r="F31" s="5"/>
      <c r="G31" s="1"/>
      <c r="H31" s="5"/>
      <c r="I31" s="9" t="s">
        <v>15</v>
      </c>
      <c r="J31" s="11">
        <f>3122.14+522.9+708.64+101.6+925.61+186.85+186.85+97.03+920.83+412.84+394.07+51.91+24.47+51.91+105.88+74.09+52.01+382.82+401.05</f>
        <v>8723.5</v>
      </c>
      <c r="K31" s="5"/>
    </row>
    <row r="32" spans="1:11" ht="15">
      <c r="A32" s="54"/>
      <c r="B32" s="8" t="s">
        <v>16</v>
      </c>
      <c r="C32" s="9"/>
      <c r="D32" s="11">
        <v>930</v>
      </c>
      <c r="E32" s="9" t="s">
        <v>28</v>
      </c>
      <c r="F32" s="5"/>
      <c r="G32" s="1"/>
      <c r="H32" s="5"/>
      <c r="I32" s="9" t="s">
        <v>28</v>
      </c>
      <c r="J32" s="11">
        <v>930</v>
      </c>
      <c r="K32" s="5"/>
    </row>
    <row r="33" spans="1:11" ht="30">
      <c r="A33" s="54"/>
      <c r="B33" s="8" t="s">
        <v>16</v>
      </c>
      <c r="C33" s="9"/>
      <c r="D33" s="11">
        <f>846.27+2773.14+481.5+338+4396.05+2575.32+906+1929+11250+625+834.86+369.9+1464.18</f>
        <v>28789.22</v>
      </c>
      <c r="E33" s="8" t="s">
        <v>77</v>
      </c>
      <c r="F33" s="5"/>
      <c r="G33" s="1"/>
      <c r="H33" s="5"/>
      <c r="I33" s="8" t="s">
        <v>77</v>
      </c>
      <c r="J33" s="11">
        <f>846.27+2773.14+481.5+338+4396.05+2575.32+906+1929+11250+625+834.86+369.9+1464.18</f>
        <v>28789.22</v>
      </c>
      <c r="K33" s="5"/>
    </row>
    <row r="34" spans="1:11" ht="15">
      <c r="A34" s="54"/>
      <c r="B34" s="8" t="s">
        <v>16</v>
      </c>
      <c r="C34" s="9"/>
      <c r="D34" s="11">
        <v>131.12</v>
      </c>
      <c r="E34" s="9" t="s">
        <v>34</v>
      </c>
      <c r="F34" s="5"/>
      <c r="G34" s="1"/>
      <c r="H34" s="5"/>
      <c r="I34" s="9" t="s">
        <v>34</v>
      </c>
      <c r="J34" s="11">
        <v>131.12</v>
      </c>
      <c r="K34" s="5"/>
    </row>
    <row r="35" spans="1:11" ht="15">
      <c r="A35" s="54"/>
      <c r="B35" s="8" t="s">
        <v>35</v>
      </c>
      <c r="C35" s="9"/>
      <c r="D35" s="11">
        <v>6000</v>
      </c>
      <c r="E35" s="9" t="s">
        <v>32</v>
      </c>
      <c r="F35" s="5"/>
      <c r="G35" s="1"/>
      <c r="H35" s="5"/>
      <c r="I35" s="9" t="s">
        <v>32</v>
      </c>
      <c r="J35" s="11">
        <v>6000</v>
      </c>
      <c r="K35" s="5"/>
    </row>
    <row r="36" spans="1:11" ht="15">
      <c r="A36" s="54"/>
      <c r="B36" s="8" t="s">
        <v>47</v>
      </c>
      <c r="C36" s="9"/>
      <c r="D36" s="11">
        <v>750</v>
      </c>
      <c r="E36" s="9" t="s">
        <v>48</v>
      </c>
      <c r="F36" s="5"/>
      <c r="G36" s="1"/>
      <c r="H36" s="5"/>
      <c r="I36" s="9" t="s">
        <v>48</v>
      </c>
      <c r="J36" s="11">
        <v>750</v>
      </c>
      <c r="K36" s="5"/>
    </row>
    <row r="37" spans="1:11" ht="15">
      <c r="A37" s="54"/>
      <c r="B37" s="8" t="s">
        <v>33</v>
      </c>
      <c r="C37" s="9"/>
      <c r="D37" s="11">
        <v>920</v>
      </c>
      <c r="E37" s="9" t="s">
        <v>34</v>
      </c>
      <c r="F37" s="5"/>
      <c r="G37" s="1"/>
      <c r="H37" s="5"/>
      <c r="I37" s="9" t="s">
        <v>34</v>
      </c>
      <c r="J37" s="11">
        <v>920</v>
      </c>
      <c r="K37" s="5"/>
    </row>
    <row r="38" spans="1:11" ht="30">
      <c r="A38" s="54"/>
      <c r="B38" s="8" t="s">
        <v>25</v>
      </c>
      <c r="C38" s="9"/>
      <c r="D38" s="11">
        <f>7306+7306</f>
        <v>14612</v>
      </c>
      <c r="E38" s="9" t="s">
        <v>24</v>
      </c>
      <c r="F38" s="5"/>
      <c r="G38" s="1"/>
      <c r="H38" s="5"/>
      <c r="I38" s="9" t="s">
        <v>24</v>
      </c>
      <c r="J38" s="11">
        <f>7306+7306</f>
        <v>14612</v>
      </c>
      <c r="K38" s="5"/>
    </row>
    <row r="39" spans="1:11" ht="15">
      <c r="A39" s="54"/>
      <c r="B39" s="8" t="s">
        <v>85</v>
      </c>
      <c r="C39" s="9"/>
      <c r="D39" s="11">
        <v>1030</v>
      </c>
      <c r="E39" s="9" t="s">
        <v>86</v>
      </c>
      <c r="F39" s="5"/>
      <c r="G39" s="1"/>
      <c r="H39" s="5"/>
      <c r="I39" s="9" t="s">
        <v>86</v>
      </c>
      <c r="J39" s="11">
        <v>1030</v>
      </c>
      <c r="K39" s="5"/>
    </row>
    <row r="40" spans="1:11" ht="30">
      <c r="A40" s="54"/>
      <c r="B40" s="8" t="s">
        <v>36</v>
      </c>
      <c r="C40" s="9"/>
      <c r="D40" s="11">
        <f>4402+3366.5</f>
        <v>7768.5</v>
      </c>
      <c r="E40" s="9" t="s">
        <v>37</v>
      </c>
      <c r="F40" s="5"/>
      <c r="G40" s="1"/>
      <c r="H40" s="5"/>
      <c r="I40" s="9" t="s">
        <v>37</v>
      </c>
      <c r="J40" s="11">
        <f>4402+3366.5</f>
        <v>7768.5</v>
      </c>
      <c r="K40" s="5"/>
    </row>
    <row r="41" spans="1:11" ht="15">
      <c r="A41" s="54"/>
      <c r="B41" s="8" t="s">
        <v>31</v>
      </c>
      <c r="C41" s="9"/>
      <c r="D41" s="11">
        <v>3650</v>
      </c>
      <c r="E41" s="9" t="s">
        <v>32</v>
      </c>
      <c r="F41" s="5"/>
      <c r="G41" s="1"/>
      <c r="H41" s="5"/>
      <c r="I41" s="9" t="s">
        <v>32</v>
      </c>
      <c r="J41" s="11">
        <v>3650</v>
      </c>
      <c r="K41" s="5"/>
    </row>
    <row r="42" spans="1:11" ht="15">
      <c r="A42" s="54"/>
      <c r="B42" s="8" t="s">
        <v>52</v>
      </c>
      <c r="C42" s="9"/>
      <c r="D42" s="11">
        <f>700+420</f>
        <v>1120</v>
      </c>
      <c r="E42" s="9" t="s">
        <v>82</v>
      </c>
      <c r="F42" s="5"/>
      <c r="G42" s="1"/>
      <c r="H42" s="5"/>
      <c r="I42" s="9" t="s">
        <v>82</v>
      </c>
      <c r="J42" s="11">
        <f>700+420</f>
        <v>1120</v>
      </c>
      <c r="K42" s="5"/>
    </row>
    <row r="43" spans="1:11" ht="15">
      <c r="A43" s="54"/>
      <c r="B43" s="8" t="s">
        <v>79</v>
      </c>
      <c r="C43" s="9"/>
      <c r="D43" s="11">
        <v>2030.8</v>
      </c>
      <c r="E43" s="9" t="s">
        <v>39</v>
      </c>
      <c r="F43" s="5"/>
      <c r="G43" s="1"/>
      <c r="H43" s="5"/>
      <c r="I43" s="9" t="s">
        <v>39</v>
      </c>
      <c r="J43" s="11">
        <v>2030.8</v>
      </c>
      <c r="K43" s="5"/>
    </row>
    <row r="44" spans="1:11" ht="15">
      <c r="A44" s="54"/>
      <c r="B44" s="8" t="s">
        <v>29</v>
      </c>
      <c r="C44" s="9"/>
      <c r="D44" s="11">
        <v>418</v>
      </c>
      <c r="E44" s="9" t="s">
        <v>30</v>
      </c>
      <c r="F44" s="5"/>
      <c r="G44" s="1"/>
      <c r="H44" s="5"/>
      <c r="I44" s="9" t="s">
        <v>30</v>
      </c>
      <c r="J44" s="11">
        <v>418</v>
      </c>
      <c r="K44" s="5"/>
    </row>
    <row r="45" spans="1:11" ht="15">
      <c r="A45" s="54"/>
      <c r="B45" s="8" t="s">
        <v>68</v>
      </c>
      <c r="C45" s="9"/>
      <c r="D45" s="11">
        <v>7750</v>
      </c>
      <c r="E45" s="9" t="s">
        <v>69</v>
      </c>
      <c r="F45" s="5"/>
      <c r="G45" s="1"/>
      <c r="H45" s="5"/>
      <c r="I45" s="9" t="s">
        <v>69</v>
      </c>
      <c r="J45" s="11">
        <v>7750</v>
      </c>
      <c r="K45" s="5"/>
    </row>
    <row r="46" spans="1:11" ht="15">
      <c r="A46" s="54"/>
      <c r="B46" s="8" t="s">
        <v>60</v>
      </c>
      <c r="C46" s="9"/>
      <c r="D46" s="11">
        <v>1910</v>
      </c>
      <c r="E46" s="9" t="s">
        <v>61</v>
      </c>
      <c r="F46" s="5"/>
      <c r="G46" s="1"/>
      <c r="H46" s="5"/>
      <c r="I46" s="9" t="s">
        <v>61</v>
      </c>
      <c r="J46" s="11">
        <v>1910</v>
      </c>
      <c r="K46" s="5"/>
    </row>
    <row r="47" spans="1:11" ht="15">
      <c r="A47" s="54"/>
      <c r="B47" s="8" t="s">
        <v>80</v>
      </c>
      <c r="C47" s="9"/>
      <c r="D47" s="11">
        <v>4439.7</v>
      </c>
      <c r="E47" s="9" t="s">
        <v>30</v>
      </c>
      <c r="F47" s="5"/>
      <c r="G47" s="1"/>
      <c r="H47" s="5"/>
      <c r="I47" s="9" t="s">
        <v>30</v>
      </c>
      <c r="J47" s="11">
        <v>4439.7</v>
      </c>
      <c r="K47" s="5"/>
    </row>
    <row r="48" spans="1:11" ht="15">
      <c r="A48" s="54"/>
      <c r="B48" s="8" t="s">
        <v>14</v>
      </c>
      <c r="C48" s="9"/>
      <c r="D48" s="16">
        <f>73.5+125.46+122.68+71.54+233.98+596.85+2037.5+128.76+242.66+180.66+1325.8+107.98+123.76+91.98+159.82+308.24+194.74+202.42+86.76</f>
        <v>6415.089999999999</v>
      </c>
      <c r="E48" s="9" t="s">
        <v>15</v>
      </c>
      <c r="F48" s="5"/>
      <c r="G48" s="1"/>
      <c r="H48" s="5"/>
      <c r="I48" s="9" t="s">
        <v>15</v>
      </c>
      <c r="J48" s="16">
        <f>73.5+125.46+122.68+71.54+233.98+596.85+2037.5+128.76+242.66+180.66+1325.8+107.98+123.76+91.98+159.82+308.24+194.74+202.42+86.76</f>
        <v>6415.089999999999</v>
      </c>
      <c r="K48" s="5"/>
    </row>
    <row r="49" spans="1:11" ht="15">
      <c r="A49" s="54"/>
      <c r="B49" s="8" t="s">
        <v>40</v>
      </c>
      <c r="C49" s="9"/>
      <c r="D49" s="11">
        <v>2027</v>
      </c>
      <c r="E49" s="9" t="s">
        <v>41</v>
      </c>
      <c r="F49" s="5"/>
      <c r="G49" s="1"/>
      <c r="H49" s="5"/>
      <c r="I49" s="9" t="s">
        <v>41</v>
      </c>
      <c r="J49" s="11">
        <v>2027</v>
      </c>
      <c r="K49" s="5"/>
    </row>
    <row r="50" spans="1:11" ht="15">
      <c r="A50" s="54"/>
      <c r="B50" s="8" t="s">
        <v>46</v>
      </c>
      <c r="C50" s="9"/>
      <c r="D50" s="11">
        <v>5900</v>
      </c>
      <c r="E50" s="9" t="s">
        <v>24</v>
      </c>
      <c r="F50" s="5"/>
      <c r="G50" s="1"/>
      <c r="H50" s="5"/>
      <c r="I50" s="9" t="s">
        <v>24</v>
      </c>
      <c r="J50" s="11">
        <v>5900</v>
      </c>
      <c r="K50" s="5"/>
    </row>
    <row r="51" spans="1:11" ht="15">
      <c r="A51" s="54"/>
      <c r="B51" s="8" t="s">
        <v>72</v>
      </c>
      <c r="C51" s="9"/>
      <c r="D51" s="11">
        <v>666</v>
      </c>
      <c r="E51" s="9" t="s">
        <v>15</v>
      </c>
      <c r="F51" s="5"/>
      <c r="G51" s="1"/>
      <c r="H51" s="5"/>
      <c r="I51" s="9" t="s">
        <v>15</v>
      </c>
      <c r="J51" s="11">
        <v>666</v>
      </c>
      <c r="K51" s="5"/>
    </row>
    <row r="52" spans="1:11" ht="15">
      <c r="A52" s="54"/>
      <c r="B52" s="8" t="s">
        <v>75</v>
      </c>
      <c r="C52" s="9"/>
      <c r="D52" s="11">
        <v>15180</v>
      </c>
      <c r="E52" s="9" t="s">
        <v>76</v>
      </c>
      <c r="F52" s="5"/>
      <c r="G52" s="1"/>
      <c r="H52" s="5"/>
      <c r="I52" s="9" t="s">
        <v>76</v>
      </c>
      <c r="J52" s="11">
        <v>15180</v>
      </c>
      <c r="K52" s="5"/>
    </row>
    <row r="53" spans="1:11" ht="30">
      <c r="A53" s="54"/>
      <c r="B53" s="8" t="s">
        <v>73</v>
      </c>
      <c r="C53" s="9"/>
      <c r="D53" s="11">
        <v>5000</v>
      </c>
      <c r="E53" s="9" t="s">
        <v>15</v>
      </c>
      <c r="F53" s="5"/>
      <c r="G53" s="1"/>
      <c r="H53" s="5"/>
      <c r="I53" s="9" t="s">
        <v>15</v>
      </c>
      <c r="J53" s="11">
        <v>5000</v>
      </c>
      <c r="K53" s="5"/>
    </row>
    <row r="54" spans="1:11" ht="15">
      <c r="A54" s="54"/>
      <c r="B54" s="8" t="s">
        <v>78</v>
      </c>
      <c r="C54" s="9"/>
      <c r="D54" s="11">
        <f>751</f>
        <v>751</v>
      </c>
      <c r="E54" s="9" t="s">
        <v>30</v>
      </c>
      <c r="F54" s="5"/>
      <c r="G54" s="1"/>
      <c r="H54" s="5"/>
      <c r="I54" s="9" t="s">
        <v>30</v>
      </c>
      <c r="J54" s="11">
        <f>751</f>
        <v>751</v>
      </c>
      <c r="K54" s="5"/>
    </row>
    <row r="55" spans="1:11" ht="15">
      <c r="A55" s="54"/>
      <c r="B55" s="8" t="s">
        <v>81</v>
      </c>
      <c r="C55" s="9"/>
      <c r="D55" s="11">
        <v>237</v>
      </c>
      <c r="E55" s="9" t="s">
        <v>39</v>
      </c>
      <c r="F55" s="5"/>
      <c r="G55" s="1"/>
      <c r="H55" s="5"/>
      <c r="I55" s="9" t="s">
        <v>39</v>
      </c>
      <c r="J55" s="11">
        <v>237</v>
      </c>
      <c r="K55" s="5"/>
    </row>
    <row r="56" spans="1:11" ht="15">
      <c r="A56" s="54"/>
      <c r="B56" s="8" t="s">
        <v>38</v>
      </c>
      <c r="C56" s="9"/>
      <c r="D56" s="11">
        <v>2305</v>
      </c>
      <c r="E56" s="9" t="s">
        <v>39</v>
      </c>
      <c r="F56" s="5"/>
      <c r="G56" s="1"/>
      <c r="H56" s="5"/>
      <c r="I56" s="9" t="s">
        <v>39</v>
      </c>
      <c r="J56" s="11">
        <v>2305</v>
      </c>
      <c r="K56" s="5"/>
    </row>
    <row r="57" spans="1:11" ht="15">
      <c r="A57" s="54"/>
      <c r="B57" s="8" t="s">
        <v>50</v>
      </c>
      <c r="C57" s="9"/>
      <c r="D57" s="11">
        <v>757.25</v>
      </c>
      <c r="E57" s="9" t="s">
        <v>51</v>
      </c>
      <c r="F57" s="5"/>
      <c r="G57" s="1"/>
      <c r="H57" s="5"/>
      <c r="I57" s="9" t="s">
        <v>51</v>
      </c>
      <c r="J57" s="11">
        <v>757.25</v>
      </c>
      <c r="K57" s="5"/>
    </row>
    <row r="58" spans="1:11" ht="15">
      <c r="A58" s="54"/>
      <c r="B58" s="8" t="s">
        <v>66</v>
      </c>
      <c r="C58" s="9"/>
      <c r="D58" s="11">
        <v>1200</v>
      </c>
      <c r="E58" s="9" t="s">
        <v>67</v>
      </c>
      <c r="F58" s="5"/>
      <c r="G58" s="1"/>
      <c r="H58" s="5"/>
      <c r="I58" s="9" t="s">
        <v>67</v>
      </c>
      <c r="J58" s="11">
        <v>1200</v>
      </c>
      <c r="K58" s="5"/>
    </row>
    <row r="59" spans="1:11" ht="15">
      <c r="A59" s="54"/>
      <c r="B59" s="8" t="s">
        <v>43</v>
      </c>
      <c r="C59" s="13">
        <v>200</v>
      </c>
      <c r="D59" s="12"/>
      <c r="E59" s="9"/>
      <c r="F59" s="5"/>
      <c r="G59" s="1"/>
      <c r="H59" s="5"/>
      <c r="I59" s="9"/>
      <c r="J59" s="11"/>
      <c r="K59" s="5"/>
    </row>
    <row r="60" spans="1:11" ht="15">
      <c r="A60" s="54"/>
      <c r="B60" s="8" t="s">
        <v>96</v>
      </c>
      <c r="C60" s="13">
        <v>300</v>
      </c>
      <c r="D60" s="12"/>
      <c r="E60" s="9"/>
      <c r="F60" s="5"/>
      <c r="G60" s="1"/>
      <c r="H60" s="5"/>
      <c r="I60" s="9"/>
      <c r="J60" s="11"/>
      <c r="K60" s="5"/>
    </row>
    <row r="61" spans="1:11" ht="15">
      <c r="A61" s="54"/>
      <c r="B61" s="8" t="s">
        <v>94</v>
      </c>
      <c r="C61" s="13">
        <v>1250</v>
      </c>
      <c r="D61" s="12"/>
      <c r="E61" s="9"/>
      <c r="F61" s="5"/>
      <c r="G61" s="1"/>
      <c r="H61" s="5"/>
      <c r="I61" s="9"/>
      <c r="J61" s="11"/>
      <c r="K61" s="5"/>
    </row>
    <row r="62" spans="1:11" ht="15">
      <c r="A62" s="54"/>
      <c r="B62" s="8" t="s">
        <v>92</v>
      </c>
      <c r="C62" s="17">
        <v>200</v>
      </c>
      <c r="D62" s="11"/>
      <c r="E62" s="9"/>
      <c r="F62" s="5"/>
      <c r="G62" s="1"/>
      <c r="H62" s="5"/>
      <c r="I62" s="9"/>
      <c r="J62" s="11"/>
      <c r="K62" s="5"/>
    </row>
    <row r="63" spans="1:11" ht="15">
      <c r="A63" s="54"/>
      <c r="B63" s="8" t="s">
        <v>95</v>
      </c>
      <c r="C63" s="17">
        <f>200</f>
        <v>200</v>
      </c>
      <c r="D63" s="11"/>
      <c r="E63" s="9"/>
      <c r="F63" s="5"/>
      <c r="G63" s="1"/>
      <c r="H63" s="5"/>
      <c r="I63" s="9"/>
      <c r="J63" s="11"/>
      <c r="K63" s="5"/>
    </row>
    <row r="64" spans="1:11" ht="15">
      <c r="A64" s="54"/>
      <c r="B64" s="8" t="s">
        <v>42</v>
      </c>
      <c r="C64" s="13">
        <f>36+90+15+36+5+95+36+5+85+10</f>
        <v>413</v>
      </c>
      <c r="D64" s="11"/>
      <c r="E64" s="9"/>
      <c r="F64" s="5"/>
      <c r="G64" s="1"/>
      <c r="H64" s="5"/>
      <c r="I64" s="9"/>
      <c r="J64" s="11"/>
      <c r="K64" s="5"/>
    </row>
    <row r="65" spans="1:11" ht="15">
      <c r="A65" s="54"/>
      <c r="B65" s="8" t="s">
        <v>44</v>
      </c>
      <c r="C65" s="13">
        <v>250</v>
      </c>
      <c r="D65" s="11"/>
      <c r="E65" s="9"/>
      <c r="F65" s="5"/>
      <c r="G65" s="1"/>
      <c r="H65" s="5"/>
      <c r="I65" s="9"/>
      <c r="J65" s="11"/>
      <c r="K65" s="5"/>
    </row>
    <row r="66" spans="1:11" ht="15.75" thickBot="1">
      <c r="A66" s="54"/>
      <c r="B66" s="22" t="s">
        <v>93</v>
      </c>
      <c r="C66" s="23">
        <v>400</v>
      </c>
      <c r="D66" s="24"/>
      <c r="E66" s="25"/>
      <c r="F66" s="26"/>
      <c r="G66" s="27"/>
      <c r="H66" s="26"/>
      <c r="I66" s="25"/>
      <c r="J66" s="24"/>
      <c r="K66" s="26"/>
    </row>
    <row r="67" spans="1:11" ht="15.75" thickTop="1">
      <c r="A67" s="55" t="s">
        <v>97</v>
      </c>
      <c r="B67" s="28" t="s">
        <v>101</v>
      </c>
      <c r="C67" s="29"/>
      <c r="D67" s="30">
        <v>4072.5</v>
      </c>
      <c r="E67" s="31" t="s">
        <v>30</v>
      </c>
      <c r="F67" s="32"/>
      <c r="G67" s="33"/>
      <c r="H67" s="32"/>
      <c r="I67" s="31" t="s">
        <v>30</v>
      </c>
      <c r="J67" s="30">
        <v>4072.5</v>
      </c>
      <c r="K67" s="32"/>
    </row>
    <row r="68" spans="1:11" ht="15">
      <c r="A68" s="51"/>
      <c r="B68" s="22" t="s">
        <v>102</v>
      </c>
      <c r="C68" s="23"/>
      <c r="D68" s="24">
        <f>8100+159891</f>
        <v>167991</v>
      </c>
      <c r="E68" s="25" t="s">
        <v>24</v>
      </c>
      <c r="F68" s="26"/>
      <c r="G68" s="27"/>
      <c r="H68" s="26"/>
      <c r="I68" s="25" t="s">
        <v>24</v>
      </c>
      <c r="J68" s="24">
        <f>8100+159891</f>
        <v>167991</v>
      </c>
      <c r="K68" s="26"/>
    </row>
    <row r="69" spans="1:11" ht="15">
      <c r="A69" s="51"/>
      <c r="B69" s="22" t="s">
        <v>107</v>
      </c>
      <c r="C69" s="23"/>
      <c r="D69" s="24">
        <v>14490</v>
      </c>
      <c r="E69" s="25" t="s">
        <v>121</v>
      </c>
      <c r="F69" s="26"/>
      <c r="G69" s="27"/>
      <c r="H69" s="26"/>
      <c r="I69" s="25" t="s">
        <v>121</v>
      </c>
      <c r="J69" s="24">
        <v>14490</v>
      </c>
      <c r="K69" s="26"/>
    </row>
    <row r="70" spans="1:11" ht="15">
      <c r="A70" s="51"/>
      <c r="B70" s="22" t="s">
        <v>119</v>
      </c>
      <c r="C70" s="23"/>
      <c r="D70" s="24">
        <f>4169.69+77.95+274.29</f>
        <v>4521.929999999999</v>
      </c>
      <c r="E70" s="25" t="s">
        <v>15</v>
      </c>
      <c r="F70" s="26"/>
      <c r="G70" s="27"/>
      <c r="H70" s="26"/>
      <c r="I70" s="25" t="s">
        <v>15</v>
      </c>
      <c r="J70" s="24">
        <f>4169.69+77.95+274.29</f>
        <v>4521.929999999999</v>
      </c>
      <c r="K70" s="26"/>
    </row>
    <row r="71" spans="1:11" ht="15">
      <c r="A71" s="51"/>
      <c r="B71" s="22" t="s">
        <v>103</v>
      </c>
      <c r="C71" s="23"/>
      <c r="D71" s="24">
        <f>1791+1424</f>
        <v>3215</v>
      </c>
      <c r="E71" s="25" t="s">
        <v>30</v>
      </c>
      <c r="F71" s="26"/>
      <c r="G71" s="27"/>
      <c r="H71" s="26"/>
      <c r="I71" s="25" t="s">
        <v>30</v>
      </c>
      <c r="J71" s="24">
        <f>1791+1424</f>
        <v>3215</v>
      </c>
      <c r="K71" s="26"/>
    </row>
    <row r="72" spans="1:11" ht="15">
      <c r="A72" s="51"/>
      <c r="B72" s="22" t="s">
        <v>134</v>
      </c>
      <c r="C72" s="23"/>
      <c r="D72" s="24">
        <v>464</v>
      </c>
      <c r="E72" s="25" t="s">
        <v>136</v>
      </c>
      <c r="F72" s="26"/>
      <c r="G72" s="27"/>
      <c r="H72" s="26"/>
      <c r="I72" s="25" t="s">
        <v>136</v>
      </c>
      <c r="J72" s="24">
        <v>464</v>
      </c>
      <c r="K72" s="26"/>
    </row>
    <row r="73" spans="1:11" ht="15">
      <c r="A73" s="51"/>
      <c r="B73" s="22" t="s">
        <v>134</v>
      </c>
      <c r="C73" s="23"/>
      <c r="D73" s="24">
        <v>160</v>
      </c>
      <c r="E73" s="25" t="s">
        <v>41</v>
      </c>
      <c r="F73" s="26"/>
      <c r="G73" s="27"/>
      <c r="H73" s="26"/>
      <c r="I73" s="25" t="s">
        <v>41</v>
      </c>
      <c r="J73" s="24">
        <v>160</v>
      </c>
      <c r="K73" s="26"/>
    </row>
    <row r="74" spans="1:11" ht="30">
      <c r="A74" s="51"/>
      <c r="B74" s="22" t="s">
        <v>142</v>
      </c>
      <c r="C74" s="23"/>
      <c r="D74" s="24">
        <v>92000</v>
      </c>
      <c r="E74" s="25" t="s">
        <v>143</v>
      </c>
      <c r="F74" s="26"/>
      <c r="G74" s="27"/>
      <c r="H74" s="26"/>
      <c r="I74" s="25" t="s">
        <v>143</v>
      </c>
      <c r="J74" s="24">
        <v>92000</v>
      </c>
      <c r="K74" s="26"/>
    </row>
    <row r="75" spans="1:11" ht="15">
      <c r="A75" s="51"/>
      <c r="B75" s="22" t="s">
        <v>130</v>
      </c>
      <c r="C75" s="23"/>
      <c r="D75" s="24">
        <f>9000+21000</f>
        <v>30000</v>
      </c>
      <c r="E75" s="25" t="s">
        <v>129</v>
      </c>
      <c r="F75" s="26"/>
      <c r="G75" s="27"/>
      <c r="H75" s="26"/>
      <c r="I75" s="25" t="s">
        <v>24</v>
      </c>
      <c r="J75" s="24">
        <f>9000+21000</f>
        <v>30000</v>
      </c>
      <c r="K75" s="26"/>
    </row>
    <row r="76" spans="1:11" ht="15">
      <c r="A76" s="51"/>
      <c r="B76" s="22" t="s">
        <v>109</v>
      </c>
      <c r="C76" s="23"/>
      <c r="D76" s="24">
        <f>65045.8+5372.85+22647+4474.8+105592.74+24824.8+19551.6+78286.8+15078.23+9181.4+57865+10044.09</f>
        <v>417965.11000000004</v>
      </c>
      <c r="E76" s="25" t="s">
        <v>110</v>
      </c>
      <c r="F76" s="26"/>
      <c r="G76" s="27"/>
      <c r="H76" s="26"/>
      <c r="I76" s="25" t="s">
        <v>110</v>
      </c>
      <c r="J76" s="24">
        <f>65045.8+5372.85+22647+4474.8+105592.74+24824.8+19551.6+78286.8+15078.23+9181.4+57865+10044.09</f>
        <v>417965.11000000004</v>
      </c>
      <c r="K76" s="26"/>
    </row>
    <row r="77" spans="1:11" ht="30">
      <c r="A77" s="51"/>
      <c r="B77" s="22" t="s">
        <v>140</v>
      </c>
      <c r="C77" s="23"/>
      <c r="D77" s="24">
        <f>128853.72+7381.88+3786.55</f>
        <v>140022.15</v>
      </c>
      <c r="E77" s="25" t="s">
        <v>15</v>
      </c>
      <c r="F77" s="26"/>
      <c r="G77" s="27"/>
      <c r="H77" s="26"/>
      <c r="I77" s="25" t="s">
        <v>15</v>
      </c>
      <c r="J77" s="24">
        <f>128853.72+7381.88+3786.55</f>
        <v>140022.15</v>
      </c>
      <c r="K77" s="26"/>
    </row>
    <row r="78" spans="1:11" ht="15">
      <c r="A78" s="51"/>
      <c r="B78" s="22" t="s">
        <v>141</v>
      </c>
      <c r="C78" s="23"/>
      <c r="D78" s="24">
        <v>3600</v>
      </c>
      <c r="E78" s="25" t="s">
        <v>15</v>
      </c>
      <c r="F78" s="26"/>
      <c r="G78" s="27"/>
      <c r="H78" s="26"/>
      <c r="I78" s="25" t="s">
        <v>15</v>
      </c>
      <c r="J78" s="24">
        <v>3600</v>
      </c>
      <c r="K78" s="26"/>
    </row>
    <row r="79" spans="1:11" ht="15">
      <c r="A79" s="51"/>
      <c r="B79" s="22" t="s">
        <v>141</v>
      </c>
      <c r="C79" s="23"/>
      <c r="D79" s="24">
        <v>120950</v>
      </c>
      <c r="E79" s="25" t="s">
        <v>144</v>
      </c>
      <c r="F79" s="26"/>
      <c r="G79" s="27"/>
      <c r="H79" s="26"/>
      <c r="I79" s="25" t="s">
        <v>144</v>
      </c>
      <c r="J79" s="24">
        <v>120950</v>
      </c>
      <c r="K79" s="26"/>
    </row>
    <row r="80" spans="1:11" ht="15">
      <c r="A80" s="51"/>
      <c r="B80" s="22" t="s">
        <v>118</v>
      </c>
      <c r="C80" s="23"/>
      <c r="D80" s="24">
        <v>548</v>
      </c>
      <c r="E80" s="25" t="s">
        <v>30</v>
      </c>
      <c r="F80" s="26"/>
      <c r="G80" s="27"/>
      <c r="H80" s="26"/>
      <c r="I80" s="25" t="s">
        <v>30</v>
      </c>
      <c r="J80" s="24">
        <v>548</v>
      </c>
      <c r="K80" s="26"/>
    </row>
    <row r="81" spans="1:11" ht="30">
      <c r="A81" s="51"/>
      <c r="B81" s="22" t="s">
        <v>112</v>
      </c>
      <c r="C81" s="23"/>
      <c r="D81" s="24">
        <v>6211</v>
      </c>
      <c r="E81" s="25" t="s">
        <v>113</v>
      </c>
      <c r="F81" s="26"/>
      <c r="G81" s="27"/>
      <c r="H81" s="26"/>
      <c r="I81" s="25" t="s">
        <v>113</v>
      </c>
      <c r="J81" s="24">
        <v>6211</v>
      </c>
      <c r="K81" s="26"/>
    </row>
    <row r="82" spans="1:11" ht="15">
      <c r="A82" s="51"/>
      <c r="B82" s="22" t="s">
        <v>133</v>
      </c>
      <c r="C82" s="23"/>
      <c r="D82" s="24">
        <v>1880</v>
      </c>
      <c r="E82" s="25" t="s">
        <v>84</v>
      </c>
      <c r="F82" s="26"/>
      <c r="G82" s="27"/>
      <c r="H82" s="26"/>
      <c r="I82" s="25" t="s">
        <v>84</v>
      </c>
      <c r="J82" s="24">
        <v>1880</v>
      </c>
      <c r="K82" s="26"/>
    </row>
    <row r="83" spans="1:11" ht="15">
      <c r="A83" s="51"/>
      <c r="B83" s="22" t="s">
        <v>131</v>
      </c>
      <c r="C83" s="23"/>
      <c r="D83" s="24">
        <v>741</v>
      </c>
      <c r="E83" s="25" t="s">
        <v>132</v>
      </c>
      <c r="F83" s="26"/>
      <c r="G83" s="27"/>
      <c r="H83" s="26"/>
      <c r="I83" s="25" t="s">
        <v>132</v>
      </c>
      <c r="J83" s="24">
        <v>741</v>
      </c>
      <c r="K83" s="26"/>
    </row>
    <row r="84" spans="1:11" ht="15">
      <c r="A84" s="51"/>
      <c r="B84" s="22" t="s">
        <v>135</v>
      </c>
      <c r="C84" s="23"/>
      <c r="D84" s="24">
        <v>4500</v>
      </c>
      <c r="E84" s="25" t="s">
        <v>137</v>
      </c>
      <c r="F84" s="26"/>
      <c r="G84" s="27"/>
      <c r="H84" s="26"/>
      <c r="I84" s="25" t="s">
        <v>137</v>
      </c>
      <c r="J84" s="24">
        <v>4500</v>
      </c>
      <c r="K84" s="26"/>
    </row>
    <row r="85" spans="1:11" ht="15">
      <c r="A85" s="51"/>
      <c r="B85" s="22" t="s">
        <v>138</v>
      </c>
      <c r="C85" s="23"/>
      <c r="D85" s="24">
        <v>63</v>
      </c>
      <c r="E85" s="25" t="s">
        <v>139</v>
      </c>
      <c r="F85" s="26"/>
      <c r="G85" s="27"/>
      <c r="H85" s="26"/>
      <c r="I85" s="25" t="s">
        <v>139</v>
      </c>
      <c r="J85" s="24">
        <v>63</v>
      </c>
      <c r="K85" s="26"/>
    </row>
    <row r="86" spans="1:11" ht="15">
      <c r="A86" s="51"/>
      <c r="B86" s="22" t="s">
        <v>138</v>
      </c>
      <c r="C86" s="23"/>
      <c r="D86" s="24">
        <v>40.89</v>
      </c>
      <c r="E86" s="25" t="s">
        <v>41</v>
      </c>
      <c r="F86" s="26"/>
      <c r="G86" s="27"/>
      <c r="H86" s="26"/>
      <c r="I86" s="25" t="s">
        <v>41</v>
      </c>
      <c r="J86" s="24">
        <v>40.89</v>
      </c>
      <c r="K86" s="26"/>
    </row>
    <row r="87" spans="1:11" ht="15">
      <c r="A87" s="51"/>
      <c r="B87" s="22" t="s">
        <v>128</v>
      </c>
      <c r="C87" s="23"/>
      <c r="D87" s="24">
        <v>350</v>
      </c>
      <c r="E87" s="25" t="s">
        <v>34</v>
      </c>
      <c r="F87" s="26"/>
      <c r="G87" s="27"/>
      <c r="H87" s="26"/>
      <c r="I87" s="25" t="s">
        <v>34</v>
      </c>
      <c r="J87" s="24">
        <v>350</v>
      </c>
      <c r="K87" s="26"/>
    </row>
    <row r="88" spans="1:11" ht="15">
      <c r="A88" s="51"/>
      <c r="B88" s="22" t="s">
        <v>108</v>
      </c>
      <c r="C88" s="23"/>
      <c r="D88" s="24">
        <v>2150</v>
      </c>
      <c r="E88" s="25" t="s">
        <v>121</v>
      </c>
      <c r="F88" s="26"/>
      <c r="G88" s="27"/>
      <c r="H88" s="26"/>
      <c r="I88" s="25" t="s">
        <v>121</v>
      </c>
      <c r="J88" s="24">
        <v>2150</v>
      </c>
      <c r="K88" s="26"/>
    </row>
    <row r="89" spans="1:11" ht="15">
      <c r="A89" s="51"/>
      <c r="B89" s="22" t="s">
        <v>111</v>
      </c>
      <c r="C89" s="23"/>
      <c r="D89" s="24">
        <v>466</v>
      </c>
      <c r="E89" s="25" t="s">
        <v>41</v>
      </c>
      <c r="F89" s="26"/>
      <c r="G89" s="27"/>
      <c r="H89" s="26"/>
      <c r="I89" s="25" t="s">
        <v>41</v>
      </c>
      <c r="J89" s="24">
        <v>466</v>
      </c>
      <c r="K89" s="26"/>
    </row>
    <row r="90" spans="1:11" ht="15">
      <c r="A90" s="51"/>
      <c r="B90" s="22" t="s">
        <v>117</v>
      </c>
      <c r="C90" s="23"/>
      <c r="D90" s="24">
        <v>907.42</v>
      </c>
      <c r="E90" s="25" t="s">
        <v>30</v>
      </c>
      <c r="F90" s="26"/>
      <c r="G90" s="27"/>
      <c r="H90" s="26"/>
      <c r="I90" s="25" t="s">
        <v>30</v>
      </c>
      <c r="J90" s="24">
        <v>907.42</v>
      </c>
      <c r="K90" s="26"/>
    </row>
    <row r="91" spans="1:11" ht="15">
      <c r="A91" s="51"/>
      <c r="B91" s="22" t="s">
        <v>16</v>
      </c>
      <c r="C91" s="23"/>
      <c r="D91" s="24">
        <f>401.05+74.92+320.92+114.58+55.56+55.78+114.98+622.96+101.6+101.6+446.08+382.8+194.22+571.6+203.19+1301.97+3346.71</f>
        <v>8410.52</v>
      </c>
      <c r="E91" s="25" t="s">
        <v>120</v>
      </c>
      <c r="F91" s="26"/>
      <c r="G91" s="27"/>
      <c r="H91" s="26"/>
      <c r="I91" s="25" t="s">
        <v>120</v>
      </c>
      <c r="J91" s="24">
        <f>401.05+74.92+320.92+114.58+55.56+55.78+114.98+622.96+101.6+101.6+446.08+382.8+194.22+571.6+203.19+1301.97+3346.71</f>
        <v>8410.52</v>
      </c>
      <c r="K91" s="26"/>
    </row>
    <row r="92" spans="1:11" ht="15">
      <c r="A92" s="51"/>
      <c r="B92" s="22" t="s">
        <v>16</v>
      </c>
      <c r="C92" s="23"/>
      <c r="D92" s="24">
        <f>4391.9+8970+416+912.82+1585.87</f>
        <v>16276.59</v>
      </c>
      <c r="E92" s="25" t="s">
        <v>114</v>
      </c>
      <c r="F92" s="26"/>
      <c r="G92" s="27"/>
      <c r="H92" s="26"/>
      <c r="I92" s="25" t="s">
        <v>114</v>
      </c>
      <c r="J92" s="24">
        <f>4391.9+8970+416+912.82+1585.87</f>
        <v>16276.59</v>
      </c>
      <c r="K92" s="26"/>
    </row>
    <row r="93" spans="1:11" ht="15">
      <c r="A93" s="51"/>
      <c r="B93" s="22" t="s">
        <v>16</v>
      </c>
      <c r="C93" s="23"/>
      <c r="D93" s="24">
        <f>110.97+3636.62+1203.08+512.02+110.97+115.04+269.93+802.09+1102.76+183.38+401.05+409.52</f>
        <v>8857.430000000002</v>
      </c>
      <c r="E93" s="25" t="s">
        <v>15</v>
      </c>
      <c r="F93" s="26"/>
      <c r="G93" s="27"/>
      <c r="H93" s="26"/>
      <c r="I93" s="25" t="s">
        <v>15</v>
      </c>
      <c r="J93" s="24">
        <f>110.97+3636.62+1203.08+512.02+110.97+115.04+269.93+802.09+1102.76+183.38+401.05+409.52</f>
        <v>8857.430000000002</v>
      </c>
      <c r="K93" s="26"/>
    </row>
    <row r="94" spans="1:11" ht="15">
      <c r="A94" s="51"/>
      <c r="B94" s="22" t="s">
        <v>116</v>
      </c>
      <c r="C94" s="23"/>
      <c r="D94" s="24">
        <v>1500</v>
      </c>
      <c r="E94" s="25" t="s">
        <v>61</v>
      </c>
      <c r="F94" s="26"/>
      <c r="G94" s="27"/>
      <c r="H94" s="26"/>
      <c r="I94" s="25" t="s">
        <v>61</v>
      </c>
      <c r="J94" s="24">
        <v>1500</v>
      </c>
      <c r="K94" s="26"/>
    </row>
    <row r="95" spans="1:11" ht="15">
      <c r="A95" s="51"/>
      <c r="B95" s="22" t="s">
        <v>104</v>
      </c>
      <c r="C95" s="23"/>
      <c r="D95" s="24">
        <f>1095+4694</f>
        <v>5789</v>
      </c>
      <c r="E95" s="25" t="s">
        <v>105</v>
      </c>
      <c r="F95" s="26"/>
      <c r="G95" s="27"/>
      <c r="H95" s="26"/>
      <c r="I95" s="25" t="s">
        <v>105</v>
      </c>
      <c r="J95" s="24">
        <f>1095+4694</f>
        <v>5789</v>
      </c>
      <c r="K95" s="26"/>
    </row>
    <row r="96" spans="1:11" ht="15">
      <c r="A96" s="51"/>
      <c r="B96" s="22" t="s">
        <v>98</v>
      </c>
      <c r="C96" s="23"/>
      <c r="D96" s="24">
        <v>1634.99</v>
      </c>
      <c r="E96" s="25" t="s">
        <v>99</v>
      </c>
      <c r="F96" s="26"/>
      <c r="G96" s="27"/>
      <c r="H96" s="26"/>
      <c r="I96" s="25" t="s">
        <v>99</v>
      </c>
      <c r="J96" s="24">
        <v>1634.99</v>
      </c>
      <c r="K96" s="26"/>
    </row>
    <row r="97" spans="1:11" ht="15">
      <c r="A97" s="51"/>
      <c r="B97" s="22" t="s">
        <v>106</v>
      </c>
      <c r="C97" s="23"/>
      <c r="D97" s="24">
        <v>4100</v>
      </c>
      <c r="E97" s="25" t="s">
        <v>105</v>
      </c>
      <c r="F97" s="26"/>
      <c r="G97" s="27"/>
      <c r="H97" s="26"/>
      <c r="I97" s="25" t="s">
        <v>105</v>
      </c>
      <c r="J97" s="24">
        <v>4100</v>
      </c>
      <c r="K97" s="26"/>
    </row>
    <row r="98" spans="1:11" ht="15">
      <c r="A98" s="51"/>
      <c r="B98" s="22" t="s">
        <v>14</v>
      </c>
      <c r="C98" s="23"/>
      <c r="D98" s="24">
        <f>124+106.68+58.44+188.4+143.88+110.98+52.28+1488+2193+151.72+100.76+166.74+1698+56.48+83.3+186.13</f>
        <v>6908.79</v>
      </c>
      <c r="E98" s="25" t="s">
        <v>15</v>
      </c>
      <c r="F98" s="26"/>
      <c r="G98" s="27"/>
      <c r="H98" s="26"/>
      <c r="I98" s="25" t="s">
        <v>15</v>
      </c>
      <c r="J98" s="24">
        <f>124+106.68+58.44+188.4+143.88+110.98+52.28+1488+2193+151.72+100.76+166.74+1698+56.48+83.3+186.13</f>
        <v>6908.79</v>
      </c>
      <c r="K98" s="26"/>
    </row>
    <row r="99" spans="1:11" ht="15">
      <c r="A99" s="51"/>
      <c r="B99" s="22" t="s">
        <v>14</v>
      </c>
      <c r="C99" s="23"/>
      <c r="D99" s="24">
        <v>63</v>
      </c>
      <c r="E99" s="25" t="s">
        <v>41</v>
      </c>
      <c r="F99" s="26"/>
      <c r="G99" s="27"/>
      <c r="H99" s="26"/>
      <c r="I99" s="25" t="s">
        <v>41</v>
      </c>
      <c r="J99" s="24">
        <v>63</v>
      </c>
      <c r="K99" s="26"/>
    </row>
    <row r="100" spans="1:11" ht="15">
      <c r="A100" s="51"/>
      <c r="B100" s="22" t="s">
        <v>40</v>
      </c>
      <c r="C100" s="23"/>
      <c r="D100" s="24">
        <v>4530</v>
      </c>
      <c r="E100" s="25" t="s">
        <v>41</v>
      </c>
      <c r="F100" s="26"/>
      <c r="G100" s="27"/>
      <c r="H100" s="26"/>
      <c r="I100" s="25" t="s">
        <v>41</v>
      </c>
      <c r="J100" s="24">
        <v>4530</v>
      </c>
      <c r="K100" s="26"/>
    </row>
    <row r="101" spans="1:11" ht="15">
      <c r="A101" s="51"/>
      <c r="B101" s="22" t="s">
        <v>100</v>
      </c>
      <c r="C101" s="23"/>
      <c r="D101" s="24">
        <v>435</v>
      </c>
      <c r="E101" s="25" t="s">
        <v>30</v>
      </c>
      <c r="F101" s="26"/>
      <c r="G101" s="27"/>
      <c r="H101" s="26"/>
      <c r="I101" s="25" t="s">
        <v>30</v>
      </c>
      <c r="J101" s="24">
        <v>435</v>
      </c>
      <c r="K101" s="26"/>
    </row>
    <row r="102" spans="1:11" ht="30">
      <c r="A102" s="51"/>
      <c r="B102" s="22" t="s">
        <v>73</v>
      </c>
      <c r="C102" s="23"/>
      <c r="D102" s="24">
        <f>2500+3500</f>
        <v>6000</v>
      </c>
      <c r="E102" s="25" t="s">
        <v>15</v>
      </c>
      <c r="F102" s="26"/>
      <c r="G102" s="27"/>
      <c r="H102" s="26"/>
      <c r="I102" s="25" t="s">
        <v>15</v>
      </c>
      <c r="J102" s="24">
        <f>2500+3500</f>
        <v>6000</v>
      </c>
      <c r="K102" s="26"/>
    </row>
    <row r="103" spans="1:11" ht="15">
      <c r="A103" s="51"/>
      <c r="B103" s="22" t="s">
        <v>115</v>
      </c>
      <c r="C103" s="23"/>
      <c r="D103" s="24">
        <f>520</f>
        <v>520</v>
      </c>
      <c r="E103" s="25" t="s">
        <v>34</v>
      </c>
      <c r="F103" s="26"/>
      <c r="G103" s="27"/>
      <c r="H103" s="26"/>
      <c r="I103" s="25" t="s">
        <v>34</v>
      </c>
      <c r="J103" s="24">
        <f>520</f>
        <v>520</v>
      </c>
      <c r="K103" s="26"/>
    </row>
    <row r="104" spans="1:11" ht="45">
      <c r="A104" s="51"/>
      <c r="B104" s="22" t="s">
        <v>127</v>
      </c>
      <c r="C104" s="23">
        <v>7099</v>
      </c>
      <c r="D104" s="24"/>
      <c r="E104" s="25"/>
      <c r="F104" s="26"/>
      <c r="G104" s="36">
        <v>2282</v>
      </c>
      <c r="H104" s="26">
        <f>4934.85+40000+12488.15+910+1026+3276+395</f>
        <v>63030</v>
      </c>
      <c r="I104" s="25"/>
      <c r="J104" s="24"/>
      <c r="K104" s="26"/>
    </row>
    <row r="105" spans="1:11" ht="15">
      <c r="A105" s="51"/>
      <c r="B105" s="22" t="s">
        <v>124</v>
      </c>
      <c r="C105" s="23">
        <v>300</v>
      </c>
      <c r="D105" s="24"/>
      <c r="E105" s="25"/>
      <c r="F105" s="26"/>
      <c r="G105" s="27"/>
      <c r="H105" s="26"/>
      <c r="I105" s="25"/>
      <c r="J105" s="24"/>
      <c r="K105" s="26"/>
    </row>
    <row r="106" spans="1:11" ht="15">
      <c r="A106" s="51"/>
      <c r="B106" s="22" t="s">
        <v>123</v>
      </c>
      <c r="C106" s="23">
        <v>5000</v>
      </c>
      <c r="D106" s="24"/>
      <c r="E106" s="25"/>
      <c r="F106" s="26"/>
      <c r="G106" s="27"/>
      <c r="H106" s="26"/>
      <c r="I106" s="25"/>
      <c r="J106" s="24"/>
      <c r="K106" s="26"/>
    </row>
    <row r="107" spans="1:11" ht="15">
      <c r="A107" s="51"/>
      <c r="B107" s="22" t="s">
        <v>122</v>
      </c>
      <c r="C107" s="23">
        <v>300</v>
      </c>
      <c r="D107" s="24"/>
      <c r="E107" s="25"/>
      <c r="F107" s="26"/>
      <c r="G107" s="27"/>
      <c r="H107" s="26"/>
      <c r="I107" s="25"/>
      <c r="J107" s="24"/>
      <c r="K107" s="26"/>
    </row>
    <row r="108" spans="1:11" ht="15">
      <c r="A108" s="51"/>
      <c r="B108" s="22" t="s">
        <v>126</v>
      </c>
      <c r="C108" s="23">
        <f>40000</f>
        <v>40000</v>
      </c>
      <c r="D108" s="24"/>
      <c r="E108" s="25"/>
      <c r="F108" s="26"/>
      <c r="G108" s="27"/>
      <c r="H108" s="26"/>
      <c r="I108" s="25"/>
      <c r="J108" s="24"/>
      <c r="K108" s="26"/>
    </row>
    <row r="109" spans="1:11" ht="15">
      <c r="A109" s="51"/>
      <c r="B109" s="22" t="s">
        <v>42</v>
      </c>
      <c r="C109" s="23">
        <f>40+75+15+36+80+5+10+75+5+30</f>
        <v>371</v>
      </c>
      <c r="D109" s="24"/>
      <c r="E109" s="25"/>
      <c r="F109" s="26"/>
      <c r="G109" s="27"/>
      <c r="H109" s="26"/>
      <c r="I109" s="25"/>
      <c r="J109" s="24"/>
      <c r="K109" s="26"/>
    </row>
    <row r="110" spans="1:11" ht="15">
      <c r="A110" s="51"/>
      <c r="B110" s="22" t="s">
        <v>150</v>
      </c>
      <c r="C110" s="23">
        <v>300</v>
      </c>
      <c r="D110" s="24"/>
      <c r="E110" s="25"/>
      <c r="F110" s="26"/>
      <c r="G110" s="27"/>
      <c r="H110" s="26"/>
      <c r="I110" s="25"/>
      <c r="J110" s="24"/>
      <c r="K110" s="26"/>
    </row>
    <row r="111" spans="1:11" ht="15">
      <c r="A111" s="51"/>
      <c r="B111" s="22" t="s">
        <v>151</v>
      </c>
      <c r="C111" s="23">
        <v>500</v>
      </c>
      <c r="D111" s="24"/>
      <c r="E111" s="25"/>
      <c r="F111" s="26"/>
      <c r="G111" s="27"/>
      <c r="H111" s="26"/>
      <c r="I111" s="25"/>
      <c r="J111" s="24"/>
      <c r="K111" s="26"/>
    </row>
    <row r="112" spans="1:11" ht="15.75" thickBot="1">
      <c r="A112" s="56"/>
      <c r="B112" s="38" t="s">
        <v>125</v>
      </c>
      <c r="C112" s="39">
        <f>1250</f>
        <v>1250</v>
      </c>
      <c r="D112" s="40"/>
      <c r="E112" s="41"/>
      <c r="F112" s="42"/>
      <c r="G112" s="43"/>
      <c r="H112" s="42"/>
      <c r="I112" s="41"/>
      <c r="J112" s="40"/>
      <c r="K112" s="42"/>
    </row>
    <row r="113" spans="1:11" ht="15">
      <c r="A113" s="50" t="s">
        <v>148</v>
      </c>
      <c r="B113" s="44" t="s">
        <v>152</v>
      </c>
      <c r="C113" s="45"/>
      <c r="D113" s="46">
        <v>3000</v>
      </c>
      <c r="E113" s="47" t="s">
        <v>153</v>
      </c>
      <c r="F113" s="48"/>
      <c r="G113" s="49"/>
      <c r="H113" s="48"/>
      <c r="I113" s="47" t="s">
        <v>153</v>
      </c>
      <c r="J113" s="46">
        <v>3000</v>
      </c>
      <c r="K113" s="48"/>
    </row>
    <row r="114" spans="1:11" ht="15">
      <c r="A114" s="51"/>
      <c r="B114" s="8" t="s">
        <v>16</v>
      </c>
      <c r="C114" s="17"/>
      <c r="D114" s="11">
        <f>6382.5+1143.96+304+7012.62+122.6+304+6340</f>
        <v>21609.68</v>
      </c>
      <c r="E114" s="9" t="s">
        <v>154</v>
      </c>
      <c r="F114" s="5"/>
      <c r="G114" s="1"/>
      <c r="H114" s="5"/>
      <c r="I114" s="9" t="s">
        <v>154</v>
      </c>
      <c r="J114" s="11">
        <f>6382.5+1143.96+304+7012.62+122.6+304+6340</f>
        <v>21609.68</v>
      </c>
      <c r="K114" s="5"/>
    </row>
    <row r="115" spans="1:11" ht="15">
      <c r="A115" s="51"/>
      <c r="B115" s="8" t="s">
        <v>155</v>
      </c>
      <c r="C115" s="17"/>
      <c r="D115" s="11">
        <v>1221.35</v>
      </c>
      <c r="E115" s="9" t="s">
        <v>156</v>
      </c>
      <c r="F115" s="5"/>
      <c r="G115" s="1"/>
      <c r="H115" s="5"/>
      <c r="I115" s="9" t="s">
        <v>156</v>
      </c>
      <c r="J115" s="11">
        <v>1221.35</v>
      </c>
      <c r="K115" s="5"/>
    </row>
    <row r="116" spans="1:11" ht="15">
      <c r="A116" s="51"/>
      <c r="B116" s="8" t="s">
        <v>157</v>
      </c>
      <c r="C116" s="17"/>
      <c r="D116" s="11">
        <v>1000</v>
      </c>
      <c r="E116" s="9" t="s">
        <v>61</v>
      </c>
      <c r="F116" s="5"/>
      <c r="G116" s="1"/>
      <c r="H116" s="5"/>
      <c r="I116" s="9" t="s">
        <v>61</v>
      </c>
      <c r="J116" s="11">
        <v>1000</v>
      </c>
      <c r="K116" s="5"/>
    </row>
    <row r="117" spans="1:11" ht="15">
      <c r="A117" s="51"/>
      <c r="B117" s="8" t="s">
        <v>158</v>
      </c>
      <c r="C117" s="17"/>
      <c r="D117" s="11">
        <v>725.05</v>
      </c>
      <c r="E117" s="9" t="s">
        <v>159</v>
      </c>
      <c r="F117" s="5"/>
      <c r="G117" s="1"/>
      <c r="H117" s="5"/>
      <c r="I117" s="9" t="s">
        <v>159</v>
      </c>
      <c r="J117" s="11">
        <v>725.05</v>
      </c>
      <c r="K117" s="5"/>
    </row>
    <row r="118" spans="1:11" ht="15">
      <c r="A118" s="51"/>
      <c r="B118" s="8" t="s">
        <v>160</v>
      </c>
      <c r="C118" s="17"/>
      <c r="D118" s="11">
        <v>651.8</v>
      </c>
      <c r="E118" s="9" t="s">
        <v>154</v>
      </c>
      <c r="F118" s="5"/>
      <c r="G118" s="1"/>
      <c r="H118" s="5"/>
      <c r="I118" s="9" t="s">
        <v>154</v>
      </c>
      <c r="J118" s="11">
        <v>651.8</v>
      </c>
      <c r="K118" s="5"/>
    </row>
    <row r="119" spans="1:11" ht="15">
      <c r="A119" s="51"/>
      <c r="B119" s="8" t="s">
        <v>161</v>
      </c>
      <c r="C119" s="17"/>
      <c r="D119" s="11">
        <v>5500</v>
      </c>
      <c r="E119" s="9" t="s">
        <v>32</v>
      </c>
      <c r="F119" s="5"/>
      <c r="G119" s="1"/>
      <c r="H119" s="5"/>
      <c r="I119" s="9" t="s">
        <v>32</v>
      </c>
      <c r="J119" s="11">
        <v>5500</v>
      </c>
      <c r="K119" s="5"/>
    </row>
    <row r="120" spans="1:11" ht="15">
      <c r="A120" s="51"/>
      <c r="B120" s="8" t="s">
        <v>162</v>
      </c>
      <c r="C120" s="17"/>
      <c r="D120" s="11">
        <v>350</v>
      </c>
      <c r="E120" s="9" t="s">
        <v>30</v>
      </c>
      <c r="F120" s="5"/>
      <c r="G120" s="1"/>
      <c r="H120" s="5"/>
      <c r="I120" s="9" t="s">
        <v>30</v>
      </c>
      <c r="J120" s="11">
        <v>350</v>
      </c>
      <c r="K120" s="5"/>
    </row>
    <row r="121" spans="1:11" ht="15">
      <c r="A121" s="51"/>
      <c r="B121" s="8" t="s">
        <v>52</v>
      </c>
      <c r="C121" s="17"/>
      <c r="D121" s="11">
        <v>420</v>
      </c>
      <c r="E121" s="9" t="s">
        <v>30</v>
      </c>
      <c r="F121" s="5"/>
      <c r="G121" s="1"/>
      <c r="H121" s="5"/>
      <c r="I121" s="9" t="s">
        <v>30</v>
      </c>
      <c r="J121" s="11">
        <v>420</v>
      </c>
      <c r="K121" s="5"/>
    </row>
    <row r="122" spans="1:11" ht="15">
      <c r="A122" s="51"/>
      <c r="B122" s="8" t="s">
        <v>103</v>
      </c>
      <c r="C122" s="17"/>
      <c r="D122" s="11">
        <v>1815</v>
      </c>
      <c r="E122" s="9" t="s">
        <v>54</v>
      </c>
      <c r="F122" s="5"/>
      <c r="G122" s="1"/>
      <c r="H122" s="5"/>
      <c r="I122" s="9" t="s">
        <v>54</v>
      </c>
      <c r="J122" s="11">
        <v>1815</v>
      </c>
      <c r="K122" s="5"/>
    </row>
    <row r="123" spans="1:11" ht="15">
      <c r="A123" s="51"/>
      <c r="B123" s="8" t="s">
        <v>163</v>
      </c>
      <c r="C123" s="17"/>
      <c r="D123" s="11">
        <v>142.35</v>
      </c>
      <c r="E123" s="9" t="s">
        <v>164</v>
      </c>
      <c r="F123" s="5"/>
      <c r="G123" s="1"/>
      <c r="H123" s="5"/>
      <c r="I123" s="9" t="s">
        <v>164</v>
      </c>
      <c r="J123" s="11">
        <v>142.35</v>
      </c>
      <c r="K123" s="5"/>
    </row>
    <row r="124" spans="1:11" ht="15">
      <c r="A124" s="51"/>
      <c r="B124" s="8" t="s">
        <v>14</v>
      </c>
      <c r="C124" s="17"/>
      <c r="D124" s="11">
        <f>242.12+182.91+730.89+107.1+114.28+1503+102.37</f>
        <v>2982.67</v>
      </c>
      <c r="E124" s="9" t="s">
        <v>15</v>
      </c>
      <c r="F124" s="5"/>
      <c r="G124" s="1"/>
      <c r="H124" s="5"/>
      <c r="I124" s="9" t="s">
        <v>15</v>
      </c>
      <c r="J124" s="11">
        <f>242.12+182.91+730.89+107.1+114.28+1503+102.37</f>
        <v>2982.67</v>
      </c>
      <c r="K124" s="5"/>
    </row>
    <row r="125" spans="1:11" ht="15">
      <c r="A125" s="51"/>
      <c r="B125" s="8" t="s">
        <v>16</v>
      </c>
      <c r="C125" s="17"/>
      <c r="D125" s="11">
        <f>98.24+523.22+200.8+1155.84+55.78+301.19+118.22+6575.88+118.42+2481.8+3383.45+329.97+55.78+375.52</f>
        <v>15774.11</v>
      </c>
      <c r="E125" s="9" t="s">
        <v>15</v>
      </c>
      <c r="F125" s="5"/>
      <c r="G125" s="1"/>
      <c r="H125" s="5"/>
      <c r="I125" s="9" t="s">
        <v>15</v>
      </c>
      <c r="J125" s="11">
        <f>98.24+523.22+200.8+1155.84+55.78+301.19+118.22+6575.88+118.42+2481.8+3383.45+329.97+55.78+375.52</f>
        <v>15774.11</v>
      </c>
      <c r="K125" s="5"/>
    </row>
    <row r="126" spans="1:11" ht="15">
      <c r="A126" s="51"/>
      <c r="B126" s="8" t="s">
        <v>109</v>
      </c>
      <c r="C126" s="17"/>
      <c r="D126" s="11">
        <f>61020.75+21035.84+10562+3697.25+36290+99047.63+1205+12300+11573.7+632.48</f>
        <v>257364.65000000002</v>
      </c>
      <c r="E126" s="9" t="s">
        <v>15</v>
      </c>
      <c r="F126" s="5"/>
      <c r="G126" s="1"/>
      <c r="H126" s="5"/>
      <c r="I126" s="9" t="s">
        <v>15</v>
      </c>
      <c r="J126" s="11">
        <f>61020.75+21035.84+10562+3697.25+36290+99047.63+1205+12300+11573.7+632.48</f>
        <v>257364.65000000002</v>
      </c>
      <c r="K126" s="5"/>
    </row>
    <row r="127" spans="1:11" ht="30">
      <c r="A127" s="51"/>
      <c r="B127" s="8" t="s">
        <v>140</v>
      </c>
      <c r="C127" s="17"/>
      <c r="D127" s="11">
        <f>2460.79+17734.96+2668.9</f>
        <v>22864.65</v>
      </c>
      <c r="E127" s="9" t="s">
        <v>15</v>
      </c>
      <c r="F127" s="5"/>
      <c r="G127" s="1"/>
      <c r="H127" s="5"/>
      <c r="I127" s="9" t="s">
        <v>15</v>
      </c>
      <c r="J127" s="11">
        <f>2460.79+17734.96+2668.9</f>
        <v>22864.65</v>
      </c>
      <c r="K127" s="5"/>
    </row>
    <row r="128" spans="1:11" ht="30">
      <c r="A128" s="51"/>
      <c r="B128" s="8" t="s">
        <v>73</v>
      </c>
      <c r="C128" s="17"/>
      <c r="D128" s="11">
        <f>4000+50000</f>
        <v>54000</v>
      </c>
      <c r="E128" s="9" t="s">
        <v>15</v>
      </c>
      <c r="F128" s="5"/>
      <c r="G128" s="1"/>
      <c r="H128" s="5"/>
      <c r="I128" s="9" t="s">
        <v>15</v>
      </c>
      <c r="J128" s="11">
        <f>4000+50000</f>
        <v>54000</v>
      </c>
      <c r="K128" s="5"/>
    </row>
    <row r="129" spans="1:11" ht="15">
      <c r="A129" s="51"/>
      <c r="B129" s="8" t="s">
        <v>165</v>
      </c>
      <c r="C129" s="17"/>
      <c r="D129" s="11">
        <v>1300</v>
      </c>
      <c r="E129" s="9" t="s">
        <v>105</v>
      </c>
      <c r="F129" s="5"/>
      <c r="G129" s="1"/>
      <c r="H129" s="5"/>
      <c r="I129" s="9" t="s">
        <v>105</v>
      </c>
      <c r="J129" s="11">
        <v>1300</v>
      </c>
      <c r="K129" s="5"/>
    </row>
    <row r="130" spans="1:11" ht="15">
      <c r="A130" s="51"/>
      <c r="B130" s="8" t="s">
        <v>14</v>
      </c>
      <c r="C130" s="17"/>
      <c r="D130" s="11">
        <v>69</v>
      </c>
      <c r="E130" s="9" t="s">
        <v>41</v>
      </c>
      <c r="F130" s="5"/>
      <c r="G130" s="1"/>
      <c r="H130" s="5"/>
      <c r="I130" s="9" t="s">
        <v>41</v>
      </c>
      <c r="J130" s="11">
        <v>69</v>
      </c>
      <c r="K130" s="5"/>
    </row>
    <row r="131" spans="1:11" ht="15">
      <c r="A131" s="51"/>
      <c r="B131" s="8" t="s">
        <v>109</v>
      </c>
      <c r="C131" s="17"/>
      <c r="D131" s="11">
        <v>18994</v>
      </c>
      <c r="E131" s="9" t="s">
        <v>166</v>
      </c>
      <c r="F131" s="5"/>
      <c r="G131" s="1"/>
      <c r="H131" s="5"/>
      <c r="I131" s="9" t="s">
        <v>166</v>
      </c>
      <c r="J131" s="11">
        <v>18994</v>
      </c>
      <c r="K131" s="5"/>
    </row>
    <row r="132" spans="1:11" ht="15">
      <c r="A132" s="51"/>
      <c r="B132" s="8" t="s">
        <v>16</v>
      </c>
      <c r="C132" s="17"/>
      <c r="D132" s="11">
        <v>2295</v>
      </c>
      <c r="E132" s="9" t="s">
        <v>167</v>
      </c>
      <c r="F132" s="5"/>
      <c r="G132" s="1"/>
      <c r="H132" s="5"/>
      <c r="I132" s="9" t="s">
        <v>167</v>
      </c>
      <c r="J132" s="11">
        <v>2295</v>
      </c>
      <c r="K132" s="5"/>
    </row>
    <row r="133" spans="1:11" ht="15">
      <c r="A133" s="51"/>
      <c r="B133" s="8" t="s">
        <v>16</v>
      </c>
      <c r="C133" s="17"/>
      <c r="D133" s="11">
        <v>1609</v>
      </c>
      <c r="E133" s="9" t="s">
        <v>168</v>
      </c>
      <c r="F133" s="5"/>
      <c r="G133" s="1"/>
      <c r="H133" s="5"/>
      <c r="I133" s="9" t="s">
        <v>168</v>
      </c>
      <c r="J133" s="11">
        <v>1609</v>
      </c>
      <c r="K133" s="5"/>
    </row>
    <row r="134" spans="1:11" ht="15">
      <c r="A134" s="51"/>
      <c r="B134" s="8" t="s">
        <v>169</v>
      </c>
      <c r="C134" s="17"/>
      <c r="D134" s="11">
        <v>403</v>
      </c>
      <c r="E134" s="9" t="s">
        <v>170</v>
      </c>
      <c r="F134" s="5"/>
      <c r="G134" s="1"/>
      <c r="H134" s="5"/>
      <c r="I134" s="9" t="s">
        <v>170</v>
      </c>
      <c r="J134" s="11">
        <v>403</v>
      </c>
      <c r="K134" s="5"/>
    </row>
    <row r="135" spans="1:11" ht="15">
      <c r="A135" s="51"/>
      <c r="B135" s="8" t="s">
        <v>16</v>
      </c>
      <c r="C135" s="17"/>
      <c r="D135" s="11">
        <f>704.6+1323.3+382.5</f>
        <v>2410.4</v>
      </c>
      <c r="E135" s="9" t="s">
        <v>171</v>
      </c>
      <c r="F135" s="5"/>
      <c r="G135" s="1"/>
      <c r="H135" s="5"/>
      <c r="I135" s="9" t="s">
        <v>171</v>
      </c>
      <c r="J135" s="11">
        <f>704.6+1323.3+382.5</f>
        <v>2410.4</v>
      </c>
      <c r="K135" s="5"/>
    </row>
    <row r="136" spans="1:11" ht="15">
      <c r="A136" s="51"/>
      <c r="B136" s="8" t="s">
        <v>16</v>
      </c>
      <c r="C136" s="17"/>
      <c r="D136" s="11">
        <v>8474.4</v>
      </c>
      <c r="E136" s="9" t="s">
        <v>39</v>
      </c>
      <c r="F136" s="5"/>
      <c r="G136" s="1"/>
      <c r="H136" s="5"/>
      <c r="I136" s="9" t="s">
        <v>39</v>
      </c>
      <c r="J136" s="11">
        <v>8474.4</v>
      </c>
      <c r="K136" s="5"/>
    </row>
    <row r="137" spans="1:11" ht="15">
      <c r="A137" s="51"/>
      <c r="B137" s="8" t="s">
        <v>172</v>
      </c>
      <c r="C137" s="17"/>
      <c r="D137" s="11">
        <v>7891</v>
      </c>
      <c r="E137" s="9" t="s">
        <v>166</v>
      </c>
      <c r="F137" s="5"/>
      <c r="G137" s="1"/>
      <c r="H137" s="5"/>
      <c r="I137" s="9" t="s">
        <v>166</v>
      </c>
      <c r="J137" s="11">
        <v>7891</v>
      </c>
      <c r="K137" s="5"/>
    </row>
    <row r="138" spans="1:11" ht="15">
      <c r="A138" s="51"/>
      <c r="B138" s="8" t="s">
        <v>173</v>
      </c>
      <c r="C138" s="17"/>
      <c r="D138" s="11">
        <v>887</v>
      </c>
      <c r="E138" s="9" t="s">
        <v>156</v>
      </c>
      <c r="F138" s="5"/>
      <c r="G138" s="1"/>
      <c r="H138" s="5"/>
      <c r="I138" s="9" t="s">
        <v>156</v>
      </c>
      <c r="J138" s="11">
        <v>887</v>
      </c>
      <c r="K138" s="5"/>
    </row>
    <row r="139" spans="1:11" ht="15">
      <c r="A139" s="51"/>
      <c r="B139" s="8" t="s">
        <v>103</v>
      </c>
      <c r="C139" s="17"/>
      <c r="D139" s="11">
        <v>742</v>
      </c>
      <c r="E139" s="9" t="s">
        <v>168</v>
      </c>
      <c r="F139" s="5"/>
      <c r="G139" s="1"/>
      <c r="H139" s="5"/>
      <c r="I139" s="9" t="s">
        <v>168</v>
      </c>
      <c r="J139" s="11">
        <v>742</v>
      </c>
      <c r="K139" s="5"/>
    </row>
    <row r="140" spans="1:11" ht="15">
      <c r="A140" s="51"/>
      <c r="B140" s="8" t="s">
        <v>174</v>
      </c>
      <c r="C140" s="17"/>
      <c r="D140" s="11">
        <v>1300</v>
      </c>
      <c r="E140" s="9" t="s">
        <v>175</v>
      </c>
      <c r="F140" s="5"/>
      <c r="G140" s="1"/>
      <c r="H140" s="5"/>
      <c r="I140" s="9" t="s">
        <v>175</v>
      </c>
      <c r="J140" s="11">
        <v>1300</v>
      </c>
      <c r="K140" s="5"/>
    </row>
    <row r="141" spans="1:11" ht="30">
      <c r="A141" s="51"/>
      <c r="B141" s="8" t="s">
        <v>176</v>
      </c>
      <c r="C141" s="17"/>
      <c r="D141" s="11">
        <v>486</v>
      </c>
      <c r="E141" s="9" t="s">
        <v>41</v>
      </c>
      <c r="F141" s="5"/>
      <c r="G141" s="1"/>
      <c r="H141" s="5"/>
      <c r="I141" s="9" t="s">
        <v>41</v>
      </c>
      <c r="J141" s="11">
        <v>486</v>
      </c>
      <c r="K141" s="5"/>
    </row>
    <row r="142" spans="1:11" ht="15">
      <c r="A142" s="51"/>
      <c r="B142" s="8" t="s">
        <v>177</v>
      </c>
      <c r="C142" s="17"/>
      <c r="D142" s="11">
        <v>9640</v>
      </c>
      <c r="E142" s="9" t="s">
        <v>41</v>
      </c>
      <c r="F142" s="5"/>
      <c r="G142" s="1"/>
      <c r="H142" s="5"/>
      <c r="I142" s="9" t="s">
        <v>41</v>
      </c>
      <c r="J142" s="11">
        <v>9640</v>
      </c>
      <c r="K142" s="5"/>
    </row>
    <row r="143" spans="1:11" ht="15">
      <c r="A143" s="51"/>
      <c r="B143" s="8" t="s">
        <v>16</v>
      </c>
      <c r="C143" s="17"/>
      <c r="D143" s="11">
        <v>9750</v>
      </c>
      <c r="E143" s="9" t="s">
        <v>175</v>
      </c>
      <c r="F143" s="5"/>
      <c r="G143" s="1"/>
      <c r="H143" s="5"/>
      <c r="I143" s="9" t="s">
        <v>175</v>
      </c>
      <c r="J143" s="11">
        <v>9750</v>
      </c>
      <c r="K143" s="5"/>
    </row>
    <row r="144" spans="1:11" ht="15">
      <c r="A144" s="51"/>
      <c r="B144" s="8" t="s">
        <v>16</v>
      </c>
      <c r="C144" s="17"/>
      <c r="D144" s="11">
        <v>7022</v>
      </c>
      <c r="E144" s="9" t="s">
        <v>178</v>
      </c>
      <c r="F144" s="5"/>
      <c r="G144" s="1"/>
      <c r="H144" s="5"/>
      <c r="I144" s="9" t="s">
        <v>178</v>
      </c>
      <c r="J144" s="11">
        <v>7022</v>
      </c>
      <c r="K144" s="5"/>
    </row>
    <row r="145" spans="1:11" ht="15">
      <c r="A145" s="51"/>
      <c r="B145" s="8" t="s">
        <v>174</v>
      </c>
      <c r="C145" s="17"/>
      <c r="D145" s="11">
        <v>19617.12</v>
      </c>
      <c r="E145" s="9" t="s">
        <v>175</v>
      </c>
      <c r="F145" s="5"/>
      <c r="G145" s="1"/>
      <c r="H145" s="5"/>
      <c r="I145" s="9" t="s">
        <v>175</v>
      </c>
      <c r="J145" s="11">
        <v>19617.12</v>
      </c>
      <c r="K145" s="5"/>
    </row>
    <row r="146" spans="1:11" ht="30">
      <c r="A146" s="51"/>
      <c r="B146" s="8" t="s">
        <v>185</v>
      </c>
      <c r="C146" s="17"/>
      <c r="D146" s="11">
        <v>11789</v>
      </c>
      <c r="E146" s="9" t="s">
        <v>24</v>
      </c>
      <c r="F146" s="5"/>
      <c r="G146" s="1"/>
      <c r="H146" s="5"/>
      <c r="I146" s="9" t="s">
        <v>24</v>
      </c>
      <c r="J146" s="11">
        <v>11789</v>
      </c>
      <c r="K146" s="5"/>
    </row>
    <row r="147" spans="1:11" ht="15">
      <c r="A147" s="51"/>
      <c r="B147" s="8" t="s">
        <v>52</v>
      </c>
      <c r="C147" s="17"/>
      <c r="D147" s="11">
        <v>600</v>
      </c>
      <c r="E147" s="9" t="s">
        <v>186</v>
      </c>
      <c r="F147" s="5"/>
      <c r="G147" s="1"/>
      <c r="H147" s="5"/>
      <c r="I147" s="9" t="s">
        <v>186</v>
      </c>
      <c r="J147" s="11">
        <v>600</v>
      </c>
      <c r="K147" s="5"/>
    </row>
    <row r="148" spans="1:11" ht="15">
      <c r="A148" s="51"/>
      <c r="B148" s="8" t="s">
        <v>187</v>
      </c>
      <c r="C148" s="17"/>
      <c r="D148" s="11">
        <v>340</v>
      </c>
      <c r="E148" s="9" t="s">
        <v>188</v>
      </c>
      <c r="F148" s="5"/>
      <c r="G148" s="1"/>
      <c r="H148" s="5"/>
      <c r="I148" s="9" t="s">
        <v>188</v>
      </c>
      <c r="J148" s="11">
        <v>340</v>
      </c>
      <c r="K148" s="5"/>
    </row>
    <row r="149" spans="1:11" ht="15">
      <c r="A149" s="51"/>
      <c r="B149" s="8" t="s">
        <v>189</v>
      </c>
      <c r="C149" s="17"/>
      <c r="D149" s="11">
        <v>270</v>
      </c>
      <c r="E149" s="9" t="s">
        <v>188</v>
      </c>
      <c r="F149" s="5"/>
      <c r="G149" s="1"/>
      <c r="H149" s="5"/>
      <c r="I149" s="9" t="s">
        <v>188</v>
      </c>
      <c r="J149" s="11">
        <v>270</v>
      </c>
      <c r="K149" s="5"/>
    </row>
    <row r="150" spans="1:11" ht="15">
      <c r="A150" s="51"/>
      <c r="B150" s="8" t="s">
        <v>190</v>
      </c>
      <c r="C150" s="17"/>
      <c r="D150" s="11">
        <v>2050</v>
      </c>
      <c r="E150" s="9" t="s">
        <v>84</v>
      </c>
      <c r="F150" s="5"/>
      <c r="G150" s="1"/>
      <c r="H150" s="5"/>
      <c r="I150" s="9" t="s">
        <v>84</v>
      </c>
      <c r="J150" s="11">
        <v>2050</v>
      </c>
      <c r="K150" s="5"/>
    </row>
    <row r="151" spans="1:11" ht="15">
      <c r="A151" s="51"/>
      <c r="B151" s="8" t="s">
        <v>191</v>
      </c>
      <c r="C151" s="17"/>
      <c r="D151" s="11">
        <v>2799</v>
      </c>
      <c r="E151" s="9" t="s">
        <v>192</v>
      </c>
      <c r="F151" s="5"/>
      <c r="G151" s="1"/>
      <c r="H151" s="5"/>
      <c r="I151" s="9" t="s">
        <v>193</v>
      </c>
      <c r="J151" s="11">
        <v>2799</v>
      </c>
      <c r="K151" s="5"/>
    </row>
    <row r="152" spans="1:11" ht="15">
      <c r="A152" s="51"/>
      <c r="B152" s="8" t="s">
        <v>14</v>
      </c>
      <c r="C152" s="17"/>
      <c r="D152" s="11">
        <v>69</v>
      </c>
      <c r="E152" s="9" t="s">
        <v>41</v>
      </c>
      <c r="F152" s="5"/>
      <c r="G152" s="1"/>
      <c r="H152" s="5"/>
      <c r="I152" s="9" t="s">
        <v>41</v>
      </c>
      <c r="J152" s="11">
        <v>69</v>
      </c>
      <c r="K152" s="5"/>
    </row>
    <row r="153" spans="1:11" ht="15">
      <c r="A153" s="51"/>
      <c r="B153" s="8" t="s">
        <v>42</v>
      </c>
      <c r="C153" s="17">
        <f>36+5+75+10+121+5+5+75+10</f>
        <v>342</v>
      </c>
      <c r="D153" s="11"/>
      <c r="E153" s="9"/>
      <c r="F153" s="5"/>
      <c r="G153" s="1"/>
      <c r="H153" s="5"/>
      <c r="I153" s="9"/>
      <c r="J153" s="11"/>
      <c r="K153" s="5"/>
    </row>
    <row r="154" spans="1:11" ht="15">
      <c r="A154" s="51"/>
      <c r="B154" s="8" t="s">
        <v>179</v>
      </c>
      <c r="C154" s="17">
        <v>300</v>
      </c>
      <c r="D154" s="11"/>
      <c r="E154" s="9"/>
      <c r="F154" s="5"/>
      <c r="G154" s="1"/>
      <c r="H154" s="5"/>
      <c r="I154" s="9"/>
      <c r="J154" s="11"/>
      <c r="K154" s="5"/>
    </row>
    <row r="155" spans="1:11" ht="15">
      <c r="A155" s="51"/>
      <c r="B155" s="8" t="s">
        <v>180</v>
      </c>
      <c r="C155" s="17">
        <v>300</v>
      </c>
      <c r="D155" s="11"/>
      <c r="E155" s="9"/>
      <c r="F155" s="5"/>
      <c r="G155" s="1"/>
      <c r="H155" s="5"/>
      <c r="I155" s="9"/>
      <c r="J155" s="11"/>
      <c r="K155" s="5"/>
    </row>
    <row r="156" spans="1:11" ht="15">
      <c r="A156" s="51"/>
      <c r="B156" s="8" t="s">
        <v>181</v>
      </c>
      <c r="C156" s="17">
        <v>300</v>
      </c>
      <c r="D156" s="11"/>
      <c r="E156" s="9"/>
      <c r="F156" s="5"/>
      <c r="G156" s="1"/>
      <c r="H156" s="5"/>
      <c r="I156" s="9"/>
      <c r="J156" s="11"/>
      <c r="K156" s="5"/>
    </row>
    <row r="157" spans="1:11" ht="30">
      <c r="A157" s="51"/>
      <c r="B157" s="8" t="s">
        <v>182</v>
      </c>
      <c r="C157" s="17">
        <v>300</v>
      </c>
      <c r="D157" s="11"/>
      <c r="E157" s="9"/>
      <c r="F157" s="5"/>
      <c r="G157" s="1"/>
      <c r="H157" s="5"/>
      <c r="I157" s="9"/>
      <c r="J157" s="11"/>
      <c r="K157" s="5"/>
    </row>
    <row r="158" spans="1:11" ht="15">
      <c r="A158" s="51"/>
      <c r="B158" s="22" t="s">
        <v>183</v>
      </c>
      <c r="C158" s="23">
        <v>300</v>
      </c>
      <c r="D158" s="24"/>
      <c r="E158" s="25"/>
      <c r="F158" s="26"/>
      <c r="G158" s="27"/>
      <c r="H158" s="26"/>
      <c r="I158" s="25"/>
      <c r="J158" s="24"/>
      <c r="K158" s="26"/>
    </row>
    <row r="159" spans="1:11" ht="15">
      <c r="A159" s="51"/>
      <c r="B159" s="22" t="s">
        <v>184</v>
      </c>
      <c r="C159" s="23">
        <v>2555</v>
      </c>
      <c r="D159" s="24"/>
      <c r="E159" s="25"/>
      <c r="F159" s="26"/>
      <c r="G159" s="27"/>
      <c r="H159" s="26"/>
      <c r="I159" s="25"/>
      <c r="J159" s="24"/>
      <c r="K159" s="26"/>
    </row>
    <row r="160" spans="1:11" ht="15">
      <c r="A160" s="51"/>
      <c r="B160" s="22" t="s">
        <v>194</v>
      </c>
      <c r="C160" s="23">
        <v>300</v>
      </c>
      <c r="D160" s="24"/>
      <c r="E160" s="25"/>
      <c r="F160" s="26"/>
      <c r="G160" s="27"/>
      <c r="H160" s="26"/>
      <c r="I160" s="25"/>
      <c r="J160" s="24"/>
      <c r="K160" s="26"/>
    </row>
    <row r="161" spans="1:11" ht="45">
      <c r="A161" s="2" t="s">
        <v>149</v>
      </c>
      <c r="B161" s="1"/>
      <c r="C161" s="34">
        <f>SUM(C59:C160)</f>
        <v>63030</v>
      </c>
      <c r="D161" s="34">
        <f>SUM(D12:D152)</f>
        <v>2507032.8299999996</v>
      </c>
      <c r="E161" s="4" t="s">
        <v>13</v>
      </c>
      <c r="F161" s="35">
        <f>F11</f>
        <v>2570062.8299999996</v>
      </c>
      <c r="G161" s="4" t="s">
        <v>13</v>
      </c>
      <c r="H161" s="6">
        <f>SUM(H104)</f>
        <v>63030</v>
      </c>
      <c r="I161" s="6" t="s">
        <v>13</v>
      </c>
      <c r="J161" s="34">
        <f>SUM(J12:J152)</f>
        <v>2507032.8299999996</v>
      </c>
      <c r="K161" s="34">
        <f>K11</f>
        <v>0</v>
      </c>
    </row>
    <row r="163" spans="1:6" ht="15">
      <c r="A163" s="20"/>
      <c r="B163" s="21"/>
      <c r="F163" s="19"/>
    </row>
    <row r="164" spans="5:7" ht="15.75">
      <c r="E164" s="37"/>
      <c r="F164" s="37"/>
      <c r="G164" s="37"/>
    </row>
    <row r="167" spans="2:5" ht="15">
      <c r="B167" s="52" t="s">
        <v>146</v>
      </c>
      <c r="C167" s="52"/>
      <c r="D167" s="52"/>
      <c r="E167" s="52"/>
    </row>
  </sheetData>
  <sheetProtection/>
  <mergeCells count="13">
    <mergeCell ref="G1:K2"/>
    <mergeCell ref="B4:J5"/>
    <mergeCell ref="A9:A10"/>
    <mergeCell ref="B9:B10"/>
    <mergeCell ref="C9:E9"/>
    <mergeCell ref="F9:F10"/>
    <mergeCell ref="G9:J9"/>
    <mergeCell ref="K9:K10"/>
    <mergeCell ref="D6:E6"/>
    <mergeCell ref="A113:A160"/>
    <mergeCell ref="B167:E167"/>
    <mergeCell ref="A11:A66"/>
    <mergeCell ref="A67:A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2018-11-27T06:21:28Z</dcterms:modified>
  <cp:category/>
  <cp:version/>
  <cp:contentType/>
  <cp:contentStatus/>
</cp:coreProperties>
</file>